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50" tabRatio="920" activeTab="5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" sheetId="5" r:id="rId5"/>
    <sheet name="รวมทั้งสิ้น" sheetId="6" r:id="rId6"/>
    <sheet name="พื้นที่เรียน" sheetId="7" r:id="rId7"/>
    <sheet name="ภาคปกติ 4,5 ปี" sheetId="8" r:id="rId8"/>
    <sheet name="ปกติสมทบ 2 ปี" sheetId="9" r:id="rId9"/>
    <sheet name="นิติสมทบ 3 ปี" sheetId="10" r:id="rId10"/>
    <sheet name="นิติสมทบ 4 ปี" sheetId="11" r:id="rId11"/>
    <sheet name="ป.โท สงขลา" sheetId="12" r:id="rId12"/>
    <sheet name="ป.ตรีพัทลุง" sheetId="13" r:id="rId13"/>
    <sheet name="ป.ตรีสมทบพัทลุง" sheetId="14" r:id="rId14"/>
    <sheet name="ป.โทพัทลุง" sheetId="15" r:id="rId15"/>
  </sheets>
  <definedNames/>
  <calcPr fullCalcOnLoad="1"/>
</workbook>
</file>

<file path=xl/sharedStrings.xml><?xml version="1.0" encoding="utf-8"?>
<sst xmlns="http://schemas.openxmlformats.org/spreadsheetml/2006/main" count="1604" uniqueCount="509">
  <si>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</si>
  <si>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</si>
  <si>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</si>
  <si>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</si>
  <si>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</si>
  <si>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</si>
  <si>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</si>
  <si>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</si>
  <si>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</si>
  <si>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</si>
  <si>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</si>
  <si>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เคมี</t>
  </si>
  <si>
    <t>-  ชีววิทยา</t>
  </si>
  <si>
    <t>-  ภาษาไทย</t>
  </si>
  <si>
    <t>-  พลศึกษา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</si>
  <si>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</si>
  <si>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</si>
  <si>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</si>
  <si>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</si>
  <si>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</si>
  <si>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</si>
  <si>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</si>
  <si>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-  เคมีประยุกต์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</si>
  <si>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</si>
  <si>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</si>
  <si>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</si>
  <si>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</si>
  <si>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</si>
  <si>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</si>
  <si>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</si>
  <si>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จิตวิทยาการให้คำปรึกษา </t>
  </si>
  <si>
    <t>-  นโยบายและการวางแผนสังคม</t>
  </si>
  <si>
    <t>-  เทคโนโลยีและสื่อสารการศึกษา</t>
  </si>
  <si>
    <t xml:space="preserve">-  หลักสูตรและการสอน </t>
  </si>
  <si>
    <t>-  การบริหารการศึกษา</t>
  </si>
  <si>
    <t>(ต่อ)  ปริญญาโทภาคปกติ</t>
  </si>
  <si>
    <t xml:space="preserve">-  การวิจัยและประเมิน </t>
  </si>
  <si>
    <t>-  ไทยคดีศึกษา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</si>
  <si>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</si>
  <si>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</si>
  <si>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</si>
  <si>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</si>
  <si>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</si>
  <si>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</si>
  <si>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</si>
  <si>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</si>
  <si>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</si>
  <si>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</si>
  <si>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</si>
  <si>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</si>
  <si>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</si>
  <si>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</si>
  <si>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</si>
  <si>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</si>
  <si>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</si>
  <si>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</si>
  <si>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</si>
  <si>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</si>
  <si>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</si>
  <si>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</si>
  <si>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</si>
  <si>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</si>
  <si>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</si>
  <si>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</si>
  <si>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</si>
  <si>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</si>
  <si>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</si>
  <si>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</si>
  <si>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</si>
  <si>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</si>
  <si>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</si>
  <si>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</si>
  <si>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</si>
  <si>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</si>
  <si>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</si>
  <si>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บริหารธุรกิจมหาบัณฑิต</t>
  </si>
  <si>
    <t xml:space="preserve">-  ภาษาอังกฤษ  </t>
  </si>
  <si>
    <t>จังหวัดสงขลา</t>
  </si>
  <si>
    <t>จังหวัดพัทลุง</t>
  </si>
  <si>
    <t>ประกาศนียบัตรบัณฑิต</t>
  </si>
  <si>
    <t>-  การจัดการธุรกิจ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</si>
  <si>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</si>
  <si>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</si>
  <si>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</si>
  <si>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</si>
  <si>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</si>
  <si>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</si>
  <si>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</si>
  <si>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</si>
  <si>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</si>
  <si>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</si>
  <si>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</si>
  <si>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</si>
  <si>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</si>
  <si>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ทัศนศิลป์ (ศป.บ.)</t>
  </si>
  <si>
    <t>คณะเศรษฐศาสตร์และบริหารธุรกิจ</t>
  </si>
  <si>
    <t>รวมภาคปกติ</t>
  </si>
  <si>
    <t>ภาคสมทบ</t>
  </si>
  <si>
    <t>รวมภาคสมทบ</t>
  </si>
  <si>
    <t>เคมี (กศ.ม.)</t>
  </si>
  <si>
    <t>พลศึกษา (กศ.ม.)</t>
  </si>
  <si>
    <t>ภาคพิเศษ</t>
  </si>
  <si>
    <t>ภาษาไทย (กศ.ม.)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</si>
  <si>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</si>
  <si>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</si>
  <si>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</si>
  <si>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</si>
  <si>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</si>
  <si>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</si>
  <si>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</si>
  <si>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หน้า  2</t>
  </si>
  <si>
    <t>ภาคปกติและภาคสมทบ หลักสูตรเทียบ 4 ปี  และภาคสมทบหลักสูตร 4 ปี</t>
  </si>
  <si>
    <t xml:space="preserve">-  การบริหารการศึกษา  กลุ่ม 5 </t>
  </si>
  <si>
    <t>คณะ/สาขาวิชา</t>
  </si>
  <si>
    <t>การปกครองท้องถิ่น (รป.บ.)</t>
  </si>
  <si>
    <t>ภูมิศาสตร์ (วท.บ.)</t>
  </si>
  <si>
    <t>การจัดการทรัพยากรมนุษย์ (ศศ.บ.)</t>
  </si>
  <si>
    <t>การพัฒนาชุมชน (ศศ.บ.)</t>
  </si>
  <si>
    <t>ประวัติศาสตร์ (ศศ.บ.)</t>
  </si>
  <si>
    <t>ภาษาจีน  (ศศ.บ.)</t>
  </si>
  <si>
    <t>ภาษาไทย (ศศ.บ.)</t>
  </si>
  <si>
    <t>ภาษามลายู (ศศ.บ.)</t>
  </si>
  <si>
    <t>ภาษาอังกฤษ (ศศ.บ.)</t>
  </si>
  <si>
    <t>สารสนเทศศึกษา (ศศ.บ.)</t>
  </si>
  <si>
    <t>การวัดและประเมินทางการศึกษา 4 ปี (กศ.บ.)</t>
  </si>
  <si>
    <t>การศึกษาปฐมวัย (กศ.บ.)</t>
  </si>
  <si>
    <t>คณิตศาสตร์ (กศ.บ.)</t>
  </si>
  <si>
    <t>เทคโนโลยีและสื่อสารการศึกษา 4 ปี (กศ.บ.)</t>
  </si>
  <si>
    <t>พลศึกษา (กศ.บ.)</t>
  </si>
  <si>
    <t>ภาษาไทย (กศ.บ.)</t>
  </si>
  <si>
    <t>ภาษาอังกฤษ (กศ.บ.)</t>
  </si>
  <si>
    <t>วิทยาศาสตร์-เคมี (กศ.บ.)</t>
  </si>
  <si>
    <t>วิทยาศาสตร์-ชีววิทยา (กศ.บ.)</t>
  </si>
  <si>
    <t>วิทยาศาสตร์-ฟิสิกส์ (กศ.บ.)</t>
  </si>
  <si>
    <t>สังคมศึกษา (กศ.บ.)</t>
  </si>
  <si>
    <t>นิติศาสตร์ (น.บ.)</t>
  </si>
  <si>
    <t>ดุริยางคศาสตร์สากล (ดศ.บ.)</t>
  </si>
  <si>
    <t>ศิลปะการแสดง (ศป.บ.)</t>
  </si>
  <si>
    <t>การบัญชี (บช.บ.)</t>
  </si>
  <si>
    <t>การจัดการการค้าปลีก (บธ.บ.)</t>
  </si>
  <si>
    <t>การตลาด (บธ.บ.)</t>
  </si>
  <si>
    <t>การประกอบการและการจัดการ (บธ.บ.)</t>
  </si>
  <si>
    <t>เศรษฐศาสตร์ (ศ.บ.)</t>
  </si>
  <si>
    <t>ประเภท/คณะ/สาขาวิชา</t>
  </si>
  <si>
    <t>ประเภท/สาขาวิชา</t>
  </si>
  <si>
    <t>การบริหารการศึกษา (กศ.ม.)</t>
  </si>
  <si>
    <t>การวิจัยและประเมิน (กศ.ม.)</t>
  </si>
  <si>
    <t>เทคโนโลยีและสื่อสารการศึกษา (กศ.ม.)</t>
  </si>
  <si>
    <t>หลักสูตรและการสอน (กศ.ม.)</t>
  </si>
  <si>
    <t>การศึกษาเพื่อพัฒนาทรัพยากรมนุษย์ (กศ.ม.)</t>
  </si>
  <si>
    <t>ไทยคดีศึกษา (ศศ.ม.)</t>
  </si>
  <si>
    <t>-  การบัญชี (บช.บ.)</t>
  </si>
  <si>
    <t>-  การบัญชี (บธ.บ.)</t>
  </si>
  <si>
    <t>-  การประกอบการและการจัดการ (บธ.บ.)</t>
  </si>
  <si>
    <t>-  เศรษฐศาสตร์ (ศ.บ.)</t>
  </si>
  <si>
    <t>-  การจัดการการค้าปลีก (บธ.บ.)</t>
  </si>
  <si>
    <t>-  ดุริยางคศาสตร์สากล (ดศ.บ.)</t>
  </si>
  <si>
    <t>-  ดุริยางคศาสตร์สากล (ศศ.บ.)</t>
  </si>
  <si>
    <t>-  ทัศนศิลป์ (ศป.บ.)</t>
  </si>
  <si>
    <t>-  ศิลปะการแสดง (ศป.บ.)</t>
  </si>
  <si>
    <t>-  ศิลปะการแสดง (ศศ.บ.)</t>
  </si>
  <si>
    <t>-  การบัญชี (บช.บ.)  กลุ่ม 2</t>
  </si>
  <si>
    <t>-  การบัญชี (บช.บ.)  กลุ่ม 3</t>
  </si>
  <si>
    <t>-  การประกอบการและการจัดการ (บธ.บ.)  กลุ่ม 2</t>
  </si>
  <si>
    <t>-  การประกอบการและการจัดการ (บธ.บ.)  กลุ่ม 1</t>
  </si>
  <si>
    <t>-  การพัฒนาที่ยั่งยืน (นานาชาติ)</t>
  </si>
  <si>
    <t xml:space="preserve">-  นโยบายและการวางแผนสังคม  </t>
  </si>
  <si>
    <t>-  การตลาด (บธ.บ.)</t>
  </si>
  <si>
    <t>ดุริยางคศาสตร์ไทย (ดศ.บ.)</t>
  </si>
  <si>
    <t>รวมปริญญาตรี วิทยาเขตสงขลา</t>
  </si>
  <si>
    <t>ภาษาไทย (ศศ.ม.)</t>
  </si>
  <si>
    <t>-  ดุริยางคศาสตร์ไทย (ดศ.บ.)</t>
  </si>
  <si>
    <t>-  การสอนวิทยาศาสตร์ คณิตศาสตร์และคอมพิวเตอร์</t>
  </si>
  <si>
    <t>-  เทคโนโลยีสารสนเทศ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</si>
  <si>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</si>
  <si>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</si>
  <si>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เกียรตินิยม</t>
  </si>
  <si>
    <t>อันดับ 1</t>
  </si>
  <si>
    <t>อันดับ 2</t>
  </si>
  <si>
    <t xml:space="preserve">การศึกษาบัณฑิต </t>
  </si>
  <si>
    <t>ญ.3</t>
  </si>
  <si>
    <t>ญ.5</t>
  </si>
  <si>
    <t>ญ.1</t>
  </si>
  <si>
    <t>ญ.7</t>
  </si>
  <si>
    <t>ญ.4</t>
  </si>
  <si>
    <t>ช.1</t>
  </si>
  <si>
    <t>ญ.2</t>
  </si>
  <si>
    <t>ศิลปศาสตรบัณฑิต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</si>
  <si>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</si>
  <si>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</si>
  <si>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</si>
  <si>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</si>
  <si>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</si>
  <si>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</si>
  <si>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รัฐประศาสนศาสตรบัณฑิต</t>
  </si>
  <si>
    <t>รวมปริญญาตรีทั้งสิ้น</t>
  </si>
  <si>
    <t>จำนวนผู้สำเร็จการศึกษา ระดับบัณฑิตศึกษา  ที่จะเข้ารับพระราชทานปริญญาบัตร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</si>
  <si>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</si>
  <si>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</si>
  <si>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</si>
  <si>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</si>
  <si>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ญ.6</t>
  </si>
  <si>
    <t>ช.1,ญ.13</t>
  </si>
  <si>
    <t>ญ.10</t>
  </si>
  <si>
    <t>ภาษาญี่ปุ่น (ศศ.บ.)</t>
  </si>
  <si>
    <t>นิเทศศาสตร์ (นศ.บ.)</t>
  </si>
  <si>
    <t>ศิลปะการออกแบบ (ศป.บ.)</t>
  </si>
  <si>
    <t>จิตวิทยาการให้คำปรึกษา (ศศ.ม.)</t>
  </si>
  <si>
    <t>การบริหารและพัฒนาสังคม (ศศ.ม.)</t>
  </si>
  <si>
    <t>ภูมิสารสนเทศเพื่อการจัดการเชิงพื้นที่ (ศศ.ม.)</t>
  </si>
  <si>
    <t>การสอนวิทย์ฯ คณิตฯและคอมพิวเตอร์ (กศ.ม.)</t>
  </si>
  <si>
    <t xml:space="preserve">การจัดการธุรกิจ (บธ.ม.) </t>
  </si>
  <si>
    <t>วัฒนธรรมศึกษา (ปร.ด.)</t>
  </si>
  <si>
    <t>การพัฒนาที่ยั่งยืน (ปร.ด.) นานาชาติ</t>
  </si>
  <si>
    <t>-  ศิลปะการออกแบบ (ศป.บ.)</t>
  </si>
  <si>
    <t>-  การบริหารและพัฒนาสังคม</t>
  </si>
  <si>
    <t>-  ภูมิสารสนเทศเพื่อการจัดการเชิงพื้นที่</t>
  </si>
  <si>
    <t>-  จิตวิทยาการให้คำปรึกษา</t>
  </si>
  <si>
    <t>รวมบัณฑิตศึกษาภาคพิเศษ</t>
  </si>
  <si>
    <t>รวมบัณฑิตศึกษา วิทยาเขตสงขลา</t>
  </si>
  <si>
    <t>รวมบัณฑิตศึกษาภาคปกติ</t>
  </si>
  <si>
    <t>จำนวนผู้สำเร็จการศึกษา  ระดับประกาศนียบัตรบัณฑิต</t>
  </si>
  <si>
    <t>-  การเสริมสร้างสันติสุขชายแดนใต้</t>
  </si>
  <si>
    <t>-  การปกครองท้องถิ่น (รป.บ.)</t>
  </si>
  <si>
    <t>-  ภูมิศาสตร์ (วท.บ.)</t>
  </si>
  <si>
    <t>-  นิเทศศาสตร์ (นศ.บ.)</t>
  </si>
  <si>
    <t>-  การบริหารการศึกษา  กลุ่ม 1</t>
  </si>
  <si>
    <r>
      <t>-  การบริหารการศึกษา  กลุ่ม 2</t>
    </r>
  </si>
  <si>
    <r>
      <t>-  การบริหารการศึกษา  กลุ่ม 3</t>
    </r>
  </si>
  <si>
    <r>
      <t>-  การบริหารการศึกษา  กลุ่ม 4</t>
    </r>
  </si>
  <si>
    <t>หน้า 6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</si>
  <si>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</si>
  <si>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</si>
  <si>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</si>
  <si>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</si>
  <si>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</si>
  <si>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</si>
  <si>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</si>
  <si>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</si>
  <si>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</si>
  <si>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</si>
  <si>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</si>
  <si>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</si>
  <si>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</si>
  <si>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</si>
  <si>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</si>
  <si>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เทคโนโลยีการเกษตรและการพัฒนาชุมชน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</si>
  <si>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</si>
  <si>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</si>
  <si>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</si>
  <si>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</si>
  <si>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</si>
  <si>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</si>
  <si>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</si>
  <si>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</si>
  <si>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</si>
  <si>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</si>
  <si>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</si>
  <si>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</si>
  <si>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</si>
  <si>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</si>
  <si>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</si>
  <si>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</si>
  <si>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เทคโนโลยีชีวภาพ (ปร.ด.)</t>
  </si>
  <si>
    <t>หน้า 3</t>
  </si>
  <si>
    <t>หน้า 1</t>
  </si>
  <si>
    <t>หน้า 4</t>
  </si>
  <si>
    <t>หน้า 5</t>
  </si>
  <si>
    <t>หน้า 9</t>
  </si>
  <si>
    <t>หน้า 10</t>
  </si>
  <si>
    <t>หน้า 11</t>
  </si>
  <si>
    <r>
      <rPr>
        <b/>
        <sz val="14"/>
        <rFont val="TH SarabunPSK"/>
        <family val="2"/>
      </rPr>
      <t>หมายเหตุ  :</t>
    </r>
    <r>
      <rPr>
        <sz val="14"/>
        <rFont val="TH SarabunPSK"/>
        <family val="2"/>
      </rPr>
      <t xml:space="preserve">   * บัณฑิตของ U-MDC</t>
    </r>
  </si>
  <si>
    <t>-  ฟิสิกส์</t>
  </si>
  <si>
    <t>หน้า 12</t>
  </si>
  <si>
    <t>-  การจัดการทรัพยากรการเกษตรอย่างยั่งยืน</t>
  </si>
  <si>
    <t>-  การจัดการระบบสุขภาพ</t>
  </si>
  <si>
    <t>-  ภาวะผู้นำทางการบริหารการศึกษา</t>
  </si>
  <si>
    <t>หมายเหตุ  :  หลักสูตรประกาศนียบัตรบัณฑิต  ไม่เข้ารับพระราชทานปริญญาบัตร</t>
  </si>
  <si>
    <t xml:space="preserve">                 * บัณฑิตของ U-MDC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</si>
  <si>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</si>
  <si>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</si>
  <si>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</si>
  <si>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*  เปิดรับเป็นปีการศึกษาแรก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</si>
  <si>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</si>
  <si>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</si>
  <si>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คณะนิติศาสตร์  (ภาคสมทบ หลักสูตร 3 ปี)</t>
  </si>
  <si>
    <t>คณะนิติศาสตร์  (ภาคสมทบ หลักสูตร 4 ปี)</t>
  </si>
  <si>
    <t>-  คณิตศาสตร์และคณิตศาสตรศึกษา</t>
  </si>
  <si>
    <t>-  เทคโนโลยีชีวภาพ</t>
  </si>
  <si>
    <t>รวมปริญญาโท (ภาคปกติ)</t>
  </si>
  <si>
    <t>รวมปริญญาโท ภาคพิเศษ</t>
  </si>
  <si>
    <t>ปริญญาดุษฎีบัณฑิต</t>
  </si>
  <si>
    <t>รวมปริญญาเอก</t>
  </si>
  <si>
    <t>บัณฑิต</t>
  </si>
  <si>
    <t>ประกาศนียบัตร</t>
  </si>
  <si>
    <t>ป.เอก ปกติ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</si>
  <si>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</si>
  <si>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</si>
  <si>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</si>
  <si>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</t>
  </si>
  <si>
    <t>จำนวนนิสิตระดับบัณฑิตศึกษา  ภาคปกติ  วิทยาเขตสงขลา</t>
  </si>
  <si>
    <t>จำนวนนิสิตระดับบัณฑิตศึกษา  ภาคพิเศษ 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</si>
  <si>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</si>
  <si>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</si>
  <si>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จำนวนนิสิตระดับดุษฎีบัณฑิต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</si>
  <si>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</si>
  <si>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</si>
  <si>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</si>
  <si>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</si>
  <si>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</si>
  <si>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</si>
  <si>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</si>
  <si>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</si>
  <si>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 (หลักสูตร 3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</si>
  <si>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</si>
  <si>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</si>
  <si>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</si>
  <si>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</si>
  <si>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</si>
  <si>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</si>
  <si>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</si>
  <si>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</si>
  <si>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</si>
  <si>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จำนวนนิสิตเข้าใหม่  ระดับปริญญาตรี  ชั้นปีที่ 1  ปีการศึกษา 2558</t>
  </si>
  <si>
    <t>จำนวนนิสิตเข้าใหม่ ระดับปริญญาตรี  ชั้นปีที่ 1  ปีการศึกษา 2558</t>
  </si>
  <si>
    <t>จำนวนนิสิตเข้าใหม่  ระดับปริญญาตรี  ชั้นปีที่  1 ประจำปีการศึกษา 2558</t>
  </si>
  <si>
    <t>จำนวนนิสิตเข้าใหม่  ปีการศึกษา  2558</t>
  </si>
  <si>
    <t>จำนวนนิสิตระดับบัณฑิตศึกษา ภาคปกติ ชั้นปีที่ 1  ปีการศึกษา 2558</t>
  </si>
  <si>
    <t>จำนวนนิสิตระดับบัณฑิตศึกษา ภาคพิเศษ ชั้นปีที่ 1  ปีการศึกษา  2558</t>
  </si>
  <si>
    <t>จำนวนนิสิตระดับปริญญาตรี   ประจำปีการศึกษา  2558</t>
  </si>
  <si>
    <t>จำนวนนิสิตระดับปริญญาโท (ภาคปกติ)  ประจำปีการศึกษา  2558</t>
  </si>
  <si>
    <t>จำนวนนิสิตระดับปริญญาโท (ภาคพิเศษ)  ประจำปีการศึกษา  2558</t>
  </si>
  <si>
    <t>จำนวนนิสิตระดับปริญญาเอก  (ภาคพิเศษ)  ประจำปีการศึกษา  2558</t>
  </si>
  <si>
    <t>จำนวนนิสิตระดับปริญญาเอก  (ภาคปกติ)  ประจำปีการศึกษา  2558</t>
  </si>
  <si>
    <t>จำนวนนิสิตระดับประกาศนียบัตรบัณฑิต   (ภาคพิเศษ)  ประจำปีการศึกษา  2558</t>
  </si>
  <si>
    <t>การเสริมสร้างสันติสุขชายแดนใต้ (ป.บัณฑิต)</t>
  </si>
  <si>
    <t>การจัดการธุรกิจ (บธ.ม.)</t>
  </si>
  <si>
    <t>จำนวนยืนยันสิทธิ์</t>
  </si>
  <si>
    <t>วิทยาลัยนานาชาติ</t>
  </si>
  <si>
    <t>-  การจัดการทรัพยากรมนุษย์ (ศศ.บ.)</t>
  </si>
  <si>
    <t>-  การพัฒนาชุมชน (ศศ.บ.)</t>
  </si>
  <si>
    <t>-  ประวัติศาสตร์ (ศศ.บ.)</t>
  </si>
  <si>
    <t>-  ภาษาจีน (ศศ.บ.)</t>
  </si>
  <si>
    <t>-  ภาษาญี่ปุ่น (ศศ.บ.)</t>
  </si>
  <si>
    <t>-  ภาษาไทย (ศศ.บ.)</t>
  </si>
  <si>
    <t>-  ภาษามลายู (ศศ.บ.)</t>
  </si>
  <si>
    <t>-  ภาษาอังกฤษ (ศศ.บ.)</t>
  </si>
  <si>
    <t>-  สารสนเทศศึกษา (ศศ.บ.)</t>
  </si>
  <si>
    <t>-  การวัดและประเมินทางการศึกษา (กศ.บ.)</t>
  </si>
  <si>
    <t>-  เทคโนโลยีและสื่อสารการศึกษา (กศ.บ.)</t>
  </si>
  <si>
    <t>-  การศึกษาปฐมวัย (กศ.บ.)</t>
  </si>
  <si>
    <t>-  คณิตศาสตร์ (กศ.บ.)</t>
  </si>
  <si>
    <t>-  จิตวิทยาการแนะแนว (กศ.บ.)</t>
  </si>
  <si>
    <t>-  พลศึกษา (กศ.บ.)</t>
  </si>
  <si>
    <t>-  ภาษาไทย (กศ.บ.)</t>
  </si>
  <si>
    <t>-  ภาษาอังกฤษ (กศ.บ.)</t>
  </si>
  <si>
    <t>-  วิทยาศาสตร์-เคมี (กศ.บ.)</t>
  </si>
  <si>
    <t>-  วิทยาศาสตร์-ชีววิทยา (กศ.บ.)</t>
  </si>
  <si>
    <t>-  วิทยาศาสตร์-ฟิสิกส์ (กศ.บ.)</t>
  </si>
  <si>
    <t>-  สังคมศึกษา (กศ.บ.)</t>
  </si>
  <si>
    <t>-  นิติศาสตร์ (น.บ.)</t>
  </si>
  <si>
    <t xml:space="preserve">-  การตลาด (บธ.บ.) </t>
  </si>
  <si>
    <t xml:space="preserve">-  การบัญชี (บช.บ.)  กลุ่ม 1  </t>
  </si>
  <si>
    <t>นิติศาสตร์ (น.บ.)  หลักสูตร 3 ปี</t>
  </si>
  <si>
    <t>นิติศาสตร์ (น.บ.)  หลักสูตร 4 ปี</t>
  </si>
  <si>
    <t>คณะมนุษยศาสตร์และสังคมศาสตร์  (ภาคสมทบ  เทียบหลักสูตร 4 ปี)</t>
  </si>
  <si>
    <t>การพัฒนาที่ยั่งยืน (ปร.ด.)</t>
  </si>
  <si>
    <t>-  การพัฒนาที่ยั่งยืน</t>
  </si>
  <si>
    <t>การศึกษามหาบัณฑิต  ภาคปกติ</t>
  </si>
  <si>
    <t>ศิลปศาสตรมหาบัณฑิต    ภาคปกติ</t>
  </si>
  <si>
    <t>ศิลปศาสตรมหาบัณฑิต    ภาคพิเศษ</t>
  </si>
  <si>
    <t>บริหารธุรกิจมหาบัณฑิต    พิเศษ</t>
  </si>
  <si>
    <t>การศึกษามหาบัณฑิต    พิเศษ</t>
  </si>
  <si>
    <t>การสอนวิทย์ฯ คณิตฯ และคอมพิวเตอร์ (กศ.ม.)</t>
  </si>
  <si>
    <t>-  การวัดและประเมินฯ - คู่คณิตศาสตร์ (กศ.บ.)</t>
  </si>
  <si>
    <t xml:space="preserve">              ประจำปี พ.ศ. 2558</t>
  </si>
  <si>
    <t>ภาคต้น/57</t>
  </si>
  <si>
    <t>ภาคปลาย/57</t>
  </si>
  <si>
    <t>ภาคฤดูร้อน/57</t>
  </si>
  <si>
    <t>ประจำปี พ.ศ. 2558</t>
  </si>
  <si>
    <t>ประจำปี  พ.ศ.  2558</t>
  </si>
  <si>
    <t>การสอนวิทย์ฯ คณิตฯและคอมฯ</t>
  </si>
  <si>
    <t>การบริหารการศึกษา</t>
  </si>
  <si>
    <t>การวิจัยและประเมิน</t>
  </si>
  <si>
    <t>เทคโนโลยีและสื่อสารการศึกษา</t>
  </si>
  <si>
    <t>พลศึกษา</t>
  </si>
  <si>
    <t>ภาษาไทย</t>
  </si>
  <si>
    <t>ภาษาอังกฤษ</t>
  </si>
  <si>
    <t>หลักสูตรและการสอน</t>
  </si>
  <si>
    <t>การศึกษาเพื่อพัฒนาทรัพยาการมนุษย์</t>
  </si>
  <si>
    <t>การจัดการธุรกิจ</t>
  </si>
  <si>
    <t>การบริหารทรัพยากรมนุษย์*</t>
  </si>
  <si>
    <t>การปกครองท้องถิ่น*</t>
  </si>
  <si>
    <t>การบริหารงานตำรวจและกระบวนการฯ*</t>
  </si>
  <si>
    <t>การวัดและประเมินทางการศึกษา</t>
  </si>
  <si>
    <t>การศึกษาปฐมวัย</t>
  </si>
  <si>
    <t>จิตวิทยาการแนะแนว</t>
  </si>
  <si>
    <t>วิทยาศาสตร์-เคมี</t>
  </si>
  <si>
    <t>วิทยาศาสตร์-ชีววิทยา</t>
  </si>
  <si>
    <t>วิทยาศาสตร์-ฟิสิกส์</t>
  </si>
  <si>
    <t>สังคมศึกษา</t>
  </si>
  <si>
    <t>การจัดการทรัพยากรมนุษย์</t>
  </si>
  <si>
    <t>การพัฒนาชุมชน</t>
  </si>
  <si>
    <t>บรรณารักษศาสตร์และสารสนเทศศาสตร์</t>
  </si>
  <si>
    <t>ประวัติศาสตร์</t>
  </si>
  <si>
    <t>ภาษาจีน</t>
  </si>
  <si>
    <t>ภาษาญี่ปุ่น</t>
  </si>
  <si>
    <t>ภาษามลายู</t>
  </si>
  <si>
    <t>ดุริยางคศาสตร์สากล</t>
  </si>
  <si>
    <t>ศิลปะการแสดง</t>
  </si>
  <si>
    <t>ทัศนศิลป์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</si>
  <si>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</si>
  <si>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</si>
  <si>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</si>
  <si>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</si>
  <si>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</si>
  <si>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เทคโนโลยีและสารสนเทศ</t>
  </si>
  <si>
    <t>ฟิสิกส์ประยุกต์-พลังงาน</t>
  </si>
  <si>
    <t>เทคโนโลยีการเกษตร</t>
  </si>
  <si>
    <t>ภูมิศาสตร์</t>
  </si>
  <si>
    <t xml:space="preserve">การปกครองท้องถิ่น </t>
  </si>
  <si>
    <t>ไทยคดีศึกษา</t>
  </si>
  <si>
    <t>จิตวิทยาการให้คำปรึกษา</t>
  </si>
  <si>
    <t>นโยบายและการวางแผนสังคม</t>
  </si>
  <si>
    <t>การพัฒนาที่ยั่งยืน</t>
  </si>
  <si>
    <t>วัฒนธรรมศึกษา</t>
  </si>
  <si>
    <t>รัฐประศาสนศาสตร์*</t>
  </si>
  <si>
    <t>ประกาศนียบัตรบัณฑิต**</t>
  </si>
  <si>
    <t>การเสริมสร้างสันติสุขชายแดนใต้</t>
  </si>
  <si>
    <t>ภาวะผู้นำทางการบริหารการศึกษา</t>
  </si>
  <si>
    <t>ญ.22</t>
  </si>
  <si>
    <t>ช.2,ญ.2</t>
  </si>
  <si>
    <t>ช.2,ญ.1</t>
  </si>
  <si>
    <t>ช.1,ญ.5</t>
  </si>
  <si>
    <t>ช.4,ญ.4</t>
  </si>
  <si>
    <t>ช.2,ญ.11</t>
  </si>
  <si>
    <t>ช.1,ญ.15</t>
  </si>
  <si>
    <t>ช.1,ญ.14</t>
  </si>
  <si>
    <t>ช.2,ญ.3</t>
  </si>
  <si>
    <t>ช.4</t>
  </si>
  <si>
    <t>ช.3,ญ.22</t>
  </si>
  <si>
    <t>ช.1,ญ.2</t>
  </si>
  <si>
    <t>ช.1,ญ.22</t>
  </si>
  <si>
    <t>ช.10,    ญ.46</t>
  </si>
  <si>
    <t>ช.15,    ญ.102</t>
  </si>
  <si>
    <t>ช.1,ญ.6</t>
  </si>
  <si>
    <t>ช.1,ญ.4</t>
  </si>
  <si>
    <t>ช.1,ญ.3</t>
  </si>
  <si>
    <t>ช.5,ญ.7</t>
  </si>
  <si>
    <t>ช.11,ญ.26</t>
  </si>
  <si>
    <t>ช.1,ญ.1</t>
  </si>
  <si>
    <t>ช.2,ญ.4</t>
  </si>
  <si>
    <t>ช.2,ญ.5</t>
  </si>
  <si>
    <t>ช.4,ญ.1</t>
  </si>
  <si>
    <t>ช.17,    ญ.58</t>
  </si>
  <si>
    <t>ช.33,   ญ.159</t>
  </si>
  <si>
    <t>จำนวนนิสิตระดับปริญญาตรี ประจำปีการศึกษา 2558</t>
  </si>
  <si>
    <t>จำนวนนิสิตระดับปริญญาตรี  ประจำปีการศึกษา 2558</t>
  </si>
  <si>
    <t>จำนวนนิสิตระดับปริญญาโท  (ภาคปกติ)  ประจำปีการศึกษา 2558</t>
  </si>
  <si>
    <t>จำนวนนิสิตระดับปริญญาโท  (ภาคพิเศษ)  ประจำปีการศึกษา 2558</t>
  </si>
  <si>
    <t>จำนวนนิสิตระดับปริญญาเอก  (ภาคปกติ)  ประจำปีการศึกษา 2558</t>
  </si>
  <si>
    <t>สถิติจำนวนนิสิตมหาวิทยาลัยทักษิณ  ประจำปีการศึกษา 2558</t>
  </si>
  <si>
    <t>-  วิทยาศาสตรศึกษา*</t>
  </si>
  <si>
    <t>จำนวนรับ</t>
  </si>
  <si>
    <t>จำนวนนิสิตระดับบัณฑิตศึกษา ชั้นปีที่  1  ประจำปีการศึกษา 2558</t>
  </si>
  <si>
    <t>ปกติ</t>
  </si>
  <si>
    <t>พิเศษ</t>
  </si>
  <si>
    <t>10/10</t>
  </si>
  <si>
    <t>20/20</t>
  </si>
  <si>
    <t>วิทยาศาสตรศึกษา</t>
  </si>
  <si>
    <t>10/20</t>
  </si>
  <si>
    <t>จำนวนนิสิตระดับดุษฎีบัณฑิต  ชั้นปีที่  1  ประจำปีการศึกษา 2558</t>
  </si>
  <si>
    <t>-  คณิตศาสตร์  (วท.บ)</t>
  </si>
  <si>
    <t>-  เคมี  (วท.บ.)</t>
  </si>
  <si>
    <t>-  เคมีอุตสาหกรรม  (วท.บ.)</t>
  </si>
  <si>
    <t>-  จุลชีววิทยา  (วท.บ.)</t>
  </si>
  <si>
    <t>-  ชีววิทยา  (วท.บ.)</t>
  </si>
  <si>
    <t>-  เทคโนโลยีและการจัดการพลังงาน  (วท.บ.)</t>
  </si>
  <si>
    <t>-  เทคโนโลยีสารสนเทศ  (วท.บ.)</t>
  </si>
  <si>
    <t>-  ฟิสิกส์  (วท.บ.)</t>
  </si>
  <si>
    <t>-  ฟิสิกส์-ประยุกต์พลังงาน (วท.บ.)</t>
  </si>
  <si>
    <t>-  วิทยาการคอมพิวเตอร์  (วท.บ.)</t>
  </si>
  <si>
    <t>-  วิทยาศาสตร์การเพาะเลี้ยงสัตว์น้ำ (วท.บ.)</t>
  </si>
  <si>
    <t>-  วิทยาศาสตร์สิ่งแวดล้อม (วท.บ.)</t>
  </si>
  <si>
    <t>-  สถิติ  (วท.บ.)</t>
  </si>
  <si>
    <t>-  เทคโนโลยีการเกษตร (วท.บ.)</t>
  </si>
  <si>
    <t>-  เทคโนโลยีการเกษตรและการพัฒนาชุมชน  (วท.บ.)</t>
  </si>
  <si>
    <t>-  พืชศาสตร์  (วท.บ.)</t>
  </si>
  <si>
    <t>-  วิทยาศาสตร์และเทคโนโลยีอาหาร  (วท.บ.)</t>
  </si>
  <si>
    <t>-  สัตวศาสตร์  (วท.บ.)</t>
  </si>
  <si>
    <t>-  วิทยาศาสตร์การกีฬา  (วท.บ.)</t>
  </si>
  <si>
    <t>-  สาธารณสุขศาสตร์  (วท.บ.)</t>
  </si>
  <si>
    <t>-  สุขศาสตร์อุตสาหกรรมและความปลอดภัย  (วท.บ.)</t>
  </si>
  <si>
    <t>-  นิติศาสตร์  (น.บ.)</t>
  </si>
  <si>
    <t>-  การแพทย์แผนไทย (พท.บ.)</t>
  </si>
  <si>
    <t>-  วิทยาลัยนานาชาติ</t>
  </si>
  <si>
    <t>ป.เอกพิเศษ/นานาชาติ</t>
  </si>
  <si>
    <t>กลุ่มภารกิจทะเบียนนิสิตและบริการการศึกษา</t>
  </si>
  <si>
    <t>ข้อมูล ณ วันที่  11 กันยายน 2558</t>
  </si>
  <si>
    <t>จำนวนนิสิตใหม่  ประจำปีการศึกษา 2558</t>
  </si>
  <si>
    <t>จำนวนสำเร็จการศึกษาที่จะเข้ารับพระราชทานปริญญาบัตร ประจำปีพุทธศักราช  2558</t>
  </si>
  <si>
    <t>สถิตินิสิตมหาวิทยาลัยทักษิณ  ประจำปีการศึกษา 2558  โดยภาพรวม</t>
  </si>
  <si>
    <t>สถิตินิสิตมหาวิทยาลัยทักษิณ ประจำปีการศึกษา 2558 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</si>
  <si>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2558</t>
  </si>
  <si>
    <t>จำนวนนิสิตระดับบัณฑิตศึกษา ประจำปีการศึกษา 2558</t>
  </si>
  <si>
    <t>จำนวนนิสิตระดับบัณฑิตศึกษา  ประจำปีการศึกษา 2558</t>
  </si>
  <si>
    <t>หน้า 7</t>
  </si>
  <si>
    <t>หน้า 8</t>
  </si>
  <si>
    <t>คณะมนุษยศาสตร์และสังคมศาสตร์ (เทียบหลักสูตร 4 ปี)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</si>
</sst>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_ ;\-#,##0\ "/>
  </numFmts>
  <fonts count="80">
    <font>
      <sz val="16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i/>
      <sz val="12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Cordia New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36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32"/>
      <color indexed="62"/>
      <name val="Tahoma"/>
      <family val="0"/>
    </font>
    <font>
      <b/>
      <sz val="35"/>
      <color indexed="62"/>
      <name val="Tahoma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hair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19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41" fontId="2" fillId="0" borderId="36" xfId="0" applyNumberFormat="1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5" fillId="0" borderId="5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1" fontId="2" fillId="0" borderId="59" xfId="0" applyNumberFormat="1" applyFont="1" applyBorder="1" applyAlignment="1">
      <alignment horizontal="center" vertical="center"/>
    </xf>
    <xf numFmtId="41" fontId="5" fillId="0" borderId="60" xfId="0" applyNumberFormat="1" applyFont="1" applyBorder="1" applyAlignment="1">
      <alignment horizontal="center" vertical="center"/>
    </xf>
    <xf numFmtId="41" fontId="2" fillId="0" borderId="61" xfId="0" applyNumberFormat="1" applyFont="1" applyBorder="1" applyAlignment="1">
      <alignment horizontal="center" vertical="center"/>
    </xf>
    <xf numFmtId="41" fontId="5" fillId="0" borderId="6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41" fontId="2" fillId="0" borderId="48" xfId="0" applyNumberFormat="1" applyFont="1" applyBorder="1" applyAlignment="1">
      <alignment horizontal="center" vertical="center"/>
    </xf>
    <xf numFmtId="41" fontId="2" fillId="0" borderId="50" xfId="0" applyNumberFormat="1" applyFont="1" applyBorder="1" applyAlignment="1">
      <alignment horizontal="center" vertical="center"/>
    </xf>
    <xf numFmtId="41" fontId="2" fillId="0" borderId="51" xfId="0" applyNumberFormat="1" applyFont="1" applyBorder="1" applyAlignment="1">
      <alignment horizontal="center" vertical="center"/>
    </xf>
    <xf numFmtId="41" fontId="2" fillId="0" borderId="52" xfId="0" applyNumberFormat="1" applyFont="1" applyBorder="1" applyAlignment="1">
      <alignment horizontal="center" vertical="center"/>
    </xf>
    <xf numFmtId="41" fontId="2" fillId="0" borderId="53" xfId="0" applyNumberFormat="1" applyFont="1" applyBorder="1" applyAlignment="1">
      <alignment horizontal="center" vertical="center"/>
    </xf>
    <xf numFmtId="41" fontId="2" fillId="0" borderId="49" xfId="0" applyNumberFormat="1" applyFont="1" applyBorder="1" applyAlignment="1">
      <alignment horizontal="center" vertical="center"/>
    </xf>
    <xf numFmtId="41" fontId="5" fillId="0" borderId="65" xfId="0" applyNumberFormat="1" applyFont="1" applyBorder="1" applyAlignment="1">
      <alignment horizontal="center" vertical="center"/>
    </xf>
    <xf numFmtId="41" fontId="5" fillId="0" borderId="66" xfId="0" applyNumberFormat="1" applyFont="1" applyBorder="1" applyAlignment="1">
      <alignment horizontal="center" vertical="center"/>
    </xf>
    <xf numFmtId="41" fontId="5" fillId="0" borderId="6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1" fontId="2" fillId="0" borderId="68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1" fontId="2" fillId="0" borderId="7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8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81" xfId="0" applyNumberFormat="1" applyFont="1" applyBorder="1" applyAlignment="1">
      <alignment horizontal="center" vertical="center"/>
    </xf>
    <xf numFmtId="41" fontId="5" fillId="0" borderId="8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5" fillId="0" borderId="83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5" fillId="0" borderId="8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41" fontId="5" fillId="0" borderId="49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74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78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87" xfId="0" applyNumberFormat="1" applyFont="1" applyBorder="1" applyAlignment="1">
      <alignment horizontal="center" vertical="center"/>
    </xf>
    <xf numFmtId="41" fontId="5" fillId="0" borderId="76" xfId="0" applyNumberFormat="1" applyFont="1" applyBorder="1" applyAlignment="1">
      <alignment horizontal="center" vertical="center"/>
    </xf>
    <xf numFmtId="41" fontId="5" fillId="0" borderId="56" xfId="0" applyNumberFormat="1" applyFont="1" applyBorder="1" applyAlignment="1">
      <alignment horizontal="center" vertical="center"/>
    </xf>
    <xf numFmtId="41" fontId="5" fillId="0" borderId="75" xfId="0" applyNumberFormat="1" applyFont="1" applyBorder="1" applyAlignment="1">
      <alignment horizontal="center" vertical="center"/>
    </xf>
    <xf numFmtId="41" fontId="5" fillId="0" borderId="77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41" fontId="5" fillId="33" borderId="4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41" fontId="5" fillId="0" borderId="62" xfId="0" applyNumberFormat="1" applyFont="1" applyBorder="1" applyAlignment="1">
      <alignment horizontal="right" vertical="center"/>
    </xf>
    <xf numFmtId="41" fontId="2" fillId="0" borderId="91" xfId="0" applyNumberFormat="1" applyFont="1" applyBorder="1" applyAlignment="1">
      <alignment horizontal="center" vertical="center"/>
    </xf>
    <xf numFmtId="41" fontId="2" fillId="0" borderId="92" xfId="0" applyNumberFormat="1" applyFont="1" applyBorder="1" applyAlignment="1">
      <alignment vertical="center"/>
    </xf>
    <xf numFmtId="41" fontId="2" fillId="0" borderId="91" xfId="0" applyNumberFormat="1" applyFont="1" applyFill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58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91" xfId="0" applyNumberFormat="1" applyFont="1" applyBorder="1" applyAlignment="1">
      <alignment vertical="center"/>
    </xf>
    <xf numFmtId="0" fontId="5" fillId="0" borderId="93" xfId="0" applyFont="1" applyBorder="1" applyAlignment="1">
      <alignment horizontal="center" vertical="center"/>
    </xf>
    <xf numFmtId="41" fontId="5" fillId="0" borderId="93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71" xfId="0" applyNumberFormat="1" applyFont="1" applyBorder="1" applyAlignment="1">
      <alignment horizontal="center" vertical="center"/>
    </xf>
    <xf numFmtId="41" fontId="5" fillId="0" borderId="72" xfId="0" applyNumberFormat="1" applyFont="1" applyBorder="1" applyAlignment="1">
      <alignment horizontal="center" vertical="center"/>
    </xf>
    <xf numFmtId="41" fontId="5" fillId="0" borderId="73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41" fontId="5" fillId="0" borderId="94" xfId="0" applyNumberFormat="1" applyFont="1" applyBorder="1" applyAlignment="1">
      <alignment horizontal="center" vertical="center"/>
    </xf>
    <xf numFmtId="41" fontId="5" fillId="0" borderId="95" xfId="0" applyNumberFormat="1" applyFont="1" applyBorder="1" applyAlignment="1">
      <alignment horizontal="center" vertical="center"/>
    </xf>
    <xf numFmtId="41" fontId="5" fillId="0" borderId="96" xfId="0" applyNumberFormat="1" applyFont="1" applyBorder="1" applyAlignment="1">
      <alignment horizontal="center" vertical="center"/>
    </xf>
    <xf numFmtId="41" fontId="5" fillId="0" borderId="97" xfId="0" applyNumberFormat="1" applyFont="1" applyBorder="1" applyAlignment="1">
      <alignment horizontal="center" vertical="center"/>
    </xf>
    <xf numFmtId="41" fontId="5" fillId="0" borderId="9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5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5" fillId="0" borderId="99" xfId="0" applyFont="1" applyBorder="1" applyAlignment="1">
      <alignment horizontal="center" vertical="center"/>
    </xf>
    <xf numFmtId="41" fontId="5" fillId="0" borderId="99" xfId="0" applyNumberFormat="1" applyFont="1" applyBorder="1" applyAlignment="1">
      <alignment horizontal="center" vertical="center"/>
    </xf>
    <xf numFmtId="41" fontId="5" fillId="0" borderId="100" xfId="0" applyNumberFormat="1" applyFont="1" applyBorder="1" applyAlignment="1">
      <alignment horizontal="center" vertical="center"/>
    </xf>
    <xf numFmtId="41" fontId="5" fillId="0" borderId="10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1" fontId="7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41" fontId="9" fillId="0" borderId="99" xfId="0" applyNumberFormat="1" applyFont="1" applyBorder="1" applyAlignment="1">
      <alignment horizontal="center" vertical="center"/>
    </xf>
    <xf numFmtId="49" fontId="5" fillId="0" borderId="88" xfId="0" applyNumberFormat="1" applyFont="1" applyBorder="1" applyAlignment="1">
      <alignment horizontal="center" vertical="center"/>
    </xf>
    <xf numFmtId="41" fontId="9" fillId="0" borderId="8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8" xfId="0" applyNumberFormat="1" applyFont="1" applyBorder="1" applyAlignment="1">
      <alignment vertical="center"/>
    </xf>
    <xf numFmtId="49" fontId="5" fillId="0" borderId="9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11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5" fillId="0" borderId="102" xfId="0" applyNumberFormat="1" applyFont="1" applyBorder="1" applyAlignment="1">
      <alignment horizontal="center" vertical="center"/>
    </xf>
    <xf numFmtId="41" fontId="5" fillId="0" borderId="10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left" vertical="center"/>
    </xf>
    <xf numFmtId="49" fontId="2" fillId="0" borderId="68" xfId="0" applyNumberFormat="1" applyFont="1" applyBorder="1" applyAlignment="1">
      <alignment horizontal="left" vertical="center"/>
    </xf>
    <xf numFmtId="41" fontId="5" fillId="0" borderId="6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5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6" xfId="0" applyNumberFormat="1" applyFont="1" applyBorder="1" applyAlignment="1">
      <alignment horizontal="center" vertical="center"/>
    </xf>
    <xf numFmtId="41" fontId="13" fillId="0" borderId="59" xfId="0" applyNumberFormat="1" applyFont="1" applyBorder="1" applyAlignment="1">
      <alignment horizontal="center" vertical="center"/>
    </xf>
    <xf numFmtId="41" fontId="12" fillId="0" borderId="79" xfId="0" applyNumberFormat="1" applyFont="1" applyBorder="1" applyAlignment="1">
      <alignment horizontal="center" vertical="center"/>
    </xf>
    <xf numFmtId="41" fontId="13" fillId="0" borderId="103" xfId="0" applyNumberFormat="1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12" fillId="0" borderId="74" xfId="0" applyNumberFormat="1" applyFont="1" applyBorder="1" applyAlignment="1">
      <alignment horizontal="center" vertical="center"/>
    </xf>
    <xf numFmtId="41" fontId="13" fillId="0" borderId="58" xfId="0" applyNumberFormat="1" applyFont="1" applyBorder="1" applyAlignment="1">
      <alignment horizontal="center" vertical="center"/>
    </xf>
    <xf numFmtId="41" fontId="8" fillId="0" borderId="72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13" fillId="0" borderId="104" xfId="0" applyNumberFormat="1" applyFont="1" applyBorder="1" applyAlignment="1">
      <alignment horizontal="center" vertical="center"/>
    </xf>
    <xf numFmtId="41" fontId="8" fillId="0" borderId="69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/>
    </xf>
    <xf numFmtId="41" fontId="8" fillId="0" borderId="70" xfId="0" applyNumberFormat="1" applyFont="1" applyBorder="1" applyAlignment="1">
      <alignment horizontal="center" vertical="center"/>
    </xf>
    <xf numFmtId="41" fontId="12" fillId="0" borderId="105" xfId="0" applyNumberFormat="1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13" fillId="0" borderId="106" xfId="0" applyNumberFormat="1" applyFont="1" applyBorder="1" applyAlignment="1">
      <alignment horizontal="center" vertical="center"/>
    </xf>
    <xf numFmtId="41" fontId="12" fillId="0" borderId="107" xfId="0" applyNumberFormat="1" applyFont="1" applyBorder="1" applyAlignment="1">
      <alignment horizontal="center" vertical="center"/>
    </xf>
    <xf numFmtId="41" fontId="12" fillId="0" borderId="108" xfId="0" applyNumberFormat="1" applyFont="1" applyBorder="1" applyAlignment="1">
      <alignment horizontal="center" vertical="center"/>
    </xf>
    <xf numFmtId="41" fontId="8" fillId="0" borderId="105" xfId="0" applyNumberFormat="1" applyFont="1" applyBorder="1" applyAlignment="1">
      <alignment horizontal="center" vertical="center"/>
    </xf>
    <xf numFmtId="41" fontId="12" fillId="0" borderId="72" xfId="0" applyNumberFormat="1" applyFont="1" applyBorder="1" applyAlignment="1">
      <alignment horizontal="center" vertical="center"/>
    </xf>
    <xf numFmtId="41" fontId="12" fillId="0" borderId="69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04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58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8" fillId="0" borderId="74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108" xfId="0" applyNumberFormat="1" applyFont="1" applyBorder="1" applyAlignment="1">
      <alignment horizontal="center" vertical="center"/>
    </xf>
    <xf numFmtId="41" fontId="8" fillId="0" borderId="109" xfId="0" applyNumberFormat="1" applyFont="1" applyBorder="1" applyAlignment="1">
      <alignment horizontal="center" vertical="center"/>
    </xf>
    <xf numFmtId="41" fontId="13" fillId="0" borderId="9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41" fontId="12" fillId="0" borderId="10" xfId="0" applyNumberFormat="1" applyFont="1" applyBorder="1" applyAlignment="1">
      <alignment horizontal="center" vertical="center"/>
    </xf>
    <xf numFmtId="41" fontId="13" fillId="0" borderId="61" xfId="0" applyNumberFormat="1" applyFont="1" applyBorder="1" applyAlignment="1">
      <alignment horizontal="center" vertical="center"/>
    </xf>
    <xf numFmtId="41" fontId="12" fillId="0" borderId="80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110" xfId="0" applyNumberFormat="1" applyFont="1" applyBorder="1" applyAlignment="1">
      <alignment horizontal="center" vertical="center"/>
    </xf>
    <xf numFmtId="41" fontId="17" fillId="0" borderId="5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 wrapText="1"/>
    </xf>
    <xf numFmtId="0" fontId="4" fillId="0" borderId="78" xfId="0" applyFont="1" applyBorder="1" applyAlignment="1">
      <alignment vertical="center"/>
    </xf>
    <xf numFmtId="0" fontId="10" fillId="0" borderId="119" xfId="0" applyFont="1" applyBorder="1" applyAlignment="1">
      <alignment vertical="center"/>
    </xf>
    <xf numFmtId="0" fontId="10" fillId="0" borderId="12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78" xfId="0" applyFont="1" applyBorder="1" applyAlignment="1">
      <alignment horizontal="right" vertical="center"/>
    </xf>
    <xf numFmtId="0" fontId="10" fillId="0" borderId="121" xfId="0" applyFont="1" applyBorder="1" applyAlignment="1">
      <alignment vertical="center"/>
    </xf>
    <xf numFmtId="0" fontId="5" fillId="0" borderId="78" xfId="0" applyFont="1" applyBorder="1" applyAlignment="1">
      <alignment horizontal="left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62" xfId="44" applyFont="1" applyFill="1" applyBorder="1" applyAlignment="1">
      <alignment vertical="center"/>
      <protection/>
    </xf>
    <xf numFmtId="41" fontId="2" fillId="0" borderId="125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0" fontId="2" fillId="0" borderId="62" xfId="44" applyFont="1" applyFill="1" applyBorder="1" applyAlignment="1">
      <alignment horizontal="left" vertical="center"/>
      <protection/>
    </xf>
    <xf numFmtId="0" fontId="5" fillId="0" borderId="47" xfId="0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127" xfId="0" applyFont="1" applyBorder="1" applyAlignment="1">
      <alignment horizontal="right" vertical="center"/>
    </xf>
    <xf numFmtId="0" fontId="2" fillId="0" borderId="128" xfId="0" applyFont="1" applyBorder="1" applyAlignment="1">
      <alignment horizontal="right" vertical="center"/>
    </xf>
    <xf numFmtId="0" fontId="2" fillId="0" borderId="129" xfId="0" applyFont="1" applyBorder="1" applyAlignment="1">
      <alignment horizontal="right" vertical="center"/>
    </xf>
    <xf numFmtId="0" fontId="2" fillId="0" borderId="130" xfId="0" applyFont="1" applyBorder="1" applyAlignment="1">
      <alignment horizontal="right" vertical="center"/>
    </xf>
    <xf numFmtId="0" fontId="2" fillId="0" borderId="62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41" fontId="2" fillId="0" borderId="131" xfId="0" applyNumberFormat="1" applyFont="1" applyBorder="1" applyAlignment="1">
      <alignment horizontal="right" vertical="center"/>
    </xf>
    <xf numFmtId="41" fontId="2" fillId="0" borderId="38" xfId="0" applyNumberFormat="1" applyFont="1" applyBorder="1" applyAlignment="1">
      <alignment horizontal="right" vertical="center"/>
    </xf>
    <xf numFmtId="41" fontId="2" fillId="0" borderId="37" xfId="0" applyNumberFormat="1" applyFont="1" applyBorder="1" applyAlignment="1">
      <alignment horizontal="right" vertical="center"/>
    </xf>
    <xf numFmtId="41" fontId="2" fillId="0" borderId="40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left" vertical="center"/>
    </xf>
    <xf numFmtId="0" fontId="5" fillId="0" borderId="122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41" fontId="5" fillId="0" borderId="65" xfId="0" applyNumberFormat="1" applyFont="1" applyBorder="1" applyAlignment="1">
      <alignment horizontal="right" vertical="center"/>
    </xf>
    <xf numFmtId="41" fontId="2" fillId="0" borderId="132" xfId="0" applyNumberFormat="1" applyFont="1" applyBorder="1" applyAlignment="1">
      <alignment horizontal="right" vertical="center"/>
    </xf>
    <xf numFmtId="41" fontId="2" fillId="0" borderId="110" xfId="0" applyNumberFormat="1" applyFont="1" applyBorder="1" applyAlignment="1">
      <alignment horizontal="right" vertical="center"/>
    </xf>
    <xf numFmtId="41" fontId="2" fillId="0" borderId="133" xfId="0" applyNumberFormat="1" applyFont="1" applyBorder="1" applyAlignment="1">
      <alignment horizontal="right" vertical="center"/>
    </xf>
    <xf numFmtId="41" fontId="5" fillId="0" borderId="66" xfId="0" applyNumberFormat="1" applyFont="1" applyBorder="1" applyAlignment="1">
      <alignment horizontal="right" vertical="center"/>
    </xf>
    <xf numFmtId="41" fontId="5" fillId="0" borderId="134" xfId="0" applyNumberFormat="1" applyFont="1" applyBorder="1" applyAlignment="1">
      <alignment horizontal="right" vertical="center"/>
    </xf>
    <xf numFmtId="41" fontId="5" fillId="0" borderId="44" xfId="0" applyNumberFormat="1" applyFont="1" applyBorder="1" applyAlignment="1">
      <alignment horizontal="right" vertical="center"/>
    </xf>
    <xf numFmtId="41" fontId="5" fillId="0" borderId="67" xfId="0" applyNumberFormat="1" applyFont="1" applyBorder="1" applyAlignment="1">
      <alignment horizontal="right" vertical="center"/>
    </xf>
    <xf numFmtId="41" fontId="5" fillId="0" borderId="97" xfId="0" applyNumberFormat="1" applyFont="1" applyBorder="1" applyAlignment="1">
      <alignment horizontal="right" vertical="center"/>
    </xf>
    <xf numFmtId="41" fontId="5" fillId="0" borderId="135" xfId="0" applyNumberFormat="1" applyFont="1" applyBorder="1" applyAlignment="1">
      <alignment horizontal="right" vertical="center"/>
    </xf>
    <xf numFmtId="41" fontId="5" fillId="0" borderId="136" xfId="0" applyNumberFormat="1" applyFont="1" applyBorder="1" applyAlignment="1">
      <alignment horizontal="right" vertical="center"/>
    </xf>
    <xf numFmtId="41" fontId="5" fillId="0" borderId="98" xfId="0" applyNumberFormat="1" applyFont="1" applyBorder="1" applyAlignment="1">
      <alignment horizontal="right" vertical="center"/>
    </xf>
    <xf numFmtId="1" fontId="2" fillId="0" borderId="123" xfId="0" applyNumberFormat="1" applyFont="1" applyBorder="1" applyAlignment="1">
      <alignment horizontal="right" vertical="center"/>
    </xf>
    <xf numFmtId="1" fontId="2" fillId="0" borderId="26" xfId="0" applyNumberFormat="1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1" fontId="2" fillId="0" borderId="25" xfId="0" applyNumberFormat="1" applyFont="1" applyBorder="1" applyAlignment="1">
      <alignment horizontal="right" vertical="center"/>
    </xf>
    <xf numFmtId="1" fontId="2" fillId="0" borderId="28" xfId="0" applyNumberFormat="1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41" fontId="2" fillId="0" borderId="123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0" fillId="0" borderId="0" xfId="0" applyFont="1" applyAlignment="1">
      <alignment vertical="center"/>
    </xf>
    <xf numFmtId="41" fontId="2" fillId="0" borderId="107" xfId="0" applyNumberFormat="1" applyFont="1" applyBorder="1" applyAlignment="1">
      <alignment vertical="center"/>
    </xf>
    <xf numFmtId="41" fontId="2" fillId="0" borderId="108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70" xfId="0" applyNumberFormat="1" applyFont="1" applyBorder="1" applyAlignment="1">
      <alignment horizontal="center" vertical="center"/>
    </xf>
    <xf numFmtId="41" fontId="5" fillId="0" borderId="74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0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18" fillId="0" borderId="58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5" fillId="0" borderId="104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1" fontId="17" fillId="0" borderId="137" xfId="0" applyNumberFormat="1" applyFont="1" applyBorder="1" applyAlignment="1">
      <alignment horizontal="center" vertical="center"/>
    </xf>
    <xf numFmtId="41" fontId="5" fillId="0" borderId="138" xfId="0" applyNumberFormat="1" applyFont="1" applyBorder="1" applyAlignment="1">
      <alignment horizontal="center" vertical="center"/>
    </xf>
    <xf numFmtId="41" fontId="5" fillId="0" borderId="139" xfId="0" applyNumberFormat="1" applyFont="1" applyBorder="1" applyAlignment="1">
      <alignment horizontal="center" vertical="center"/>
    </xf>
    <xf numFmtId="41" fontId="5" fillId="0" borderId="140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5" fillId="0" borderId="141" xfId="0" applyNumberFormat="1" applyFont="1" applyBorder="1" applyAlignment="1">
      <alignment horizontal="center" vertical="center"/>
    </xf>
    <xf numFmtId="41" fontId="5" fillId="0" borderId="142" xfId="0" applyNumberFormat="1" applyFont="1" applyBorder="1" applyAlignment="1">
      <alignment horizontal="center" vertical="center"/>
    </xf>
    <xf numFmtId="41" fontId="5" fillId="0" borderId="143" xfId="0" applyNumberFormat="1" applyFont="1" applyBorder="1" applyAlignment="1">
      <alignment horizontal="center" vertical="center"/>
    </xf>
    <xf numFmtId="41" fontId="5" fillId="0" borderId="144" xfId="0" applyNumberFormat="1" applyFont="1" applyBorder="1" applyAlignment="1">
      <alignment horizontal="center" vertical="center"/>
    </xf>
    <xf numFmtId="41" fontId="17" fillId="0" borderId="145" xfId="0" applyNumberFormat="1" applyFont="1" applyBorder="1" applyAlignment="1">
      <alignment horizontal="center" vertical="center"/>
    </xf>
    <xf numFmtId="41" fontId="5" fillId="0" borderId="146" xfId="0" applyNumberFormat="1" applyFont="1" applyBorder="1" applyAlignment="1">
      <alignment horizontal="center" vertical="center"/>
    </xf>
    <xf numFmtId="41" fontId="17" fillId="0" borderId="147" xfId="0" applyNumberFormat="1" applyFont="1" applyBorder="1" applyAlignment="1">
      <alignment horizontal="center" vertical="center"/>
    </xf>
    <xf numFmtId="41" fontId="5" fillId="0" borderId="55" xfId="0" applyNumberFormat="1" applyFont="1" applyBorder="1" applyAlignment="1">
      <alignment horizontal="center" vertical="center"/>
    </xf>
    <xf numFmtId="41" fontId="5" fillId="0" borderId="148" xfId="0" applyNumberFormat="1" applyFont="1" applyBorder="1" applyAlignment="1">
      <alignment horizontal="center" vertical="center"/>
    </xf>
    <xf numFmtId="41" fontId="5" fillId="0" borderId="149" xfId="0" applyNumberFormat="1" applyFont="1" applyBorder="1" applyAlignment="1">
      <alignment horizontal="center" vertical="center"/>
    </xf>
    <xf numFmtId="41" fontId="5" fillId="0" borderId="8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41" fontId="2" fillId="0" borderId="18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93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1" fontId="2" fillId="0" borderId="18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1" fontId="5" fillId="0" borderId="54" xfId="0" applyNumberFormat="1" applyFont="1" applyBorder="1" applyAlignment="1">
      <alignment horizontal="center" vertical="center"/>
    </xf>
    <xf numFmtId="41" fontId="5" fillId="0" borderId="150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 wrapText="1"/>
    </xf>
    <xf numFmtId="41" fontId="5" fillId="0" borderId="43" xfId="0" applyNumberFormat="1" applyFont="1" applyBorder="1" applyAlignment="1">
      <alignment horizontal="center" vertical="center" wrapText="1"/>
    </xf>
    <xf numFmtId="41" fontId="5" fillId="0" borderId="44" xfId="0" applyNumberFormat="1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9" fillId="0" borderId="9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/>
    </xf>
    <xf numFmtId="41" fontId="9" fillId="34" borderId="8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/>
    </xf>
    <xf numFmtId="41" fontId="5" fillId="0" borderId="151" xfId="0" applyNumberFormat="1" applyFont="1" applyBorder="1" applyAlignment="1">
      <alignment horizontal="center" vertical="center"/>
    </xf>
    <xf numFmtId="41" fontId="2" fillId="0" borderId="13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41" fontId="5" fillId="0" borderId="59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41" fontId="2" fillId="0" borderId="152" xfId="0" applyNumberFormat="1" applyFont="1" applyBorder="1" applyAlignment="1">
      <alignment horizontal="center" vertical="center"/>
    </xf>
    <xf numFmtId="41" fontId="5" fillId="0" borderId="153" xfId="0" applyNumberFormat="1" applyFont="1" applyBorder="1" applyAlignment="1">
      <alignment horizontal="right" vertical="center"/>
    </xf>
    <xf numFmtId="41" fontId="2" fillId="0" borderId="103" xfId="0" applyNumberFormat="1" applyFont="1" applyBorder="1" applyAlignment="1">
      <alignment horizontal="center" vertical="center"/>
    </xf>
    <xf numFmtId="41" fontId="2" fillId="0" borderId="154" xfId="0" applyNumberFormat="1" applyFont="1" applyBorder="1" applyAlignment="1">
      <alignment vertical="center"/>
    </xf>
    <xf numFmtId="41" fontId="2" fillId="0" borderId="152" xfId="0" applyNumberFormat="1" applyFont="1" applyBorder="1" applyAlignment="1">
      <alignment vertical="center"/>
    </xf>
    <xf numFmtId="41" fontId="5" fillId="0" borderId="153" xfId="0" applyNumberFormat="1" applyFont="1" applyBorder="1" applyAlignment="1">
      <alignment vertical="center"/>
    </xf>
    <xf numFmtId="41" fontId="2" fillId="0" borderId="155" xfId="0" applyNumberFormat="1" applyFont="1" applyBorder="1" applyAlignment="1">
      <alignment vertical="center"/>
    </xf>
    <xf numFmtId="41" fontId="2" fillId="0" borderId="10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Continuous" vertical="center"/>
    </xf>
    <xf numFmtId="41" fontId="5" fillId="0" borderId="93" xfId="0" applyNumberFormat="1" applyFont="1" applyBorder="1" applyAlignment="1">
      <alignment horizontal="centerContinuous" vertical="center"/>
    </xf>
    <xf numFmtId="41" fontId="9" fillId="0" borderId="93" xfId="0" applyNumberFormat="1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06" xfId="0" applyNumberFormat="1" applyFont="1" applyBorder="1" applyAlignment="1">
      <alignment horizontal="center" vertical="center"/>
    </xf>
    <xf numFmtId="41" fontId="9" fillId="0" borderId="68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12" fillId="0" borderId="58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9" fillId="0" borderId="109" xfId="0" applyNumberFormat="1" applyFont="1" applyBorder="1" applyAlignment="1">
      <alignment horizontal="center" vertical="center" wrapText="1"/>
    </xf>
    <xf numFmtId="41" fontId="9" fillId="0" borderId="93" xfId="0" applyNumberFormat="1" applyFont="1" applyBorder="1" applyAlignment="1">
      <alignment horizontal="center" vertical="center" wrapText="1"/>
    </xf>
    <xf numFmtId="41" fontId="15" fillId="0" borderId="24" xfId="0" applyNumberFormat="1" applyFont="1" applyBorder="1" applyAlignment="1">
      <alignment vertical="center"/>
    </xf>
    <xf numFmtId="41" fontId="9" fillId="0" borderId="109" xfId="0" applyNumberFormat="1" applyFont="1" applyBorder="1" applyAlignment="1">
      <alignment horizontal="center" vertical="center"/>
    </xf>
    <xf numFmtId="41" fontId="9" fillId="0" borderId="93" xfId="0" applyNumberFormat="1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horizontal="center" vertical="center"/>
    </xf>
    <xf numFmtId="41" fontId="12" fillId="0" borderId="55" xfId="0" applyNumberFormat="1" applyFont="1" applyBorder="1" applyAlignment="1">
      <alignment horizontal="center" vertical="center"/>
    </xf>
    <xf numFmtId="41" fontId="2" fillId="0" borderId="68" xfId="0" applyNumberFormat="1" applyFont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149" xfId="0" applyNumberFormat="1" applyFont="1" applyBorder="1" applyAlignment="1">
      <alignment vertical="center"/>
    </xf>
    <xf numFmtId="41" fontId="7" fillId="0" borderId="149" xfId="0" applyNumberFormat="1" applyFont="1" applyBorder="1" applyAlignment="1">
      <alignment vertical="center"/>
    </xf>
    <xf numFmtId="41" fontId="7" fillId="0" borderId="54" xfId="0" applyNumberFormat="1" applyFont="1" applyBorder="1" applyAlignment="1">
      <alignment vertical="center"/>
    </xf>
    <xf numFmtId="41" fontId="7" fillId="0" borderId="68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Continuous" vertical="center"/>
    </xf>
    <xf numFmtId="41" fontId="5" fillId="0" borderId="109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vertical="center"/>
    </xf>
    <xf numFmtId="41" fontId="12" fillId="0" borderId="87" xfId="0" applyNumberFormat="1" applyFont="1" applyBorder="1" applyAlignment="1">
      <alignment horizontal="center" vertical="center"/>
    </xf>
    <xf numFmtId="41" fontId="12" fillId="0" borderId="149" xfId="0" applyNumberFormat="1" applyFont="1" applyBorder="1" applyAlignment="1">
      <alignment horizontal="center" vertical="center"/>
    </xf>
    <xf numFmtId="41" fontId="12" fillId="0" borderId="75" xfId="0" applyNumberFormat="1" applyFont="1" applyBorder="1" applyAlignment="1">
      <alignment horizontal="center" vertical="center"/>
    </xf>
    <xf numFmtId="41" fontId="12" fillId="0" borderId="148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54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41" fontId="12" fillId="0" borderId="23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horizontal="left" vertical="center"/>
    </xf>
    <xf numFmtId="41" fontId="2" fillId="0" borderId="20" xfId="0" applyNumberFormat="1" applyFont="1" applyBorder="1" applyAlignment="1">
      <alignment vertical="center"/>
    </xf>
    <xf numFmtId="41" fontId="2" fillId="0" borderId="68" xfId="0" applyNumberFormat="1" applyFont="1" applyBorder="1" applyAlignment="1">
      <alignment horizontal="left" vertical="center"/>
    </xf>
    <xf numFmtId="41" fontId="7" fillId="0" borderId="23" xfId="0" applyNumberFormat="1" applyFont="1" applyBorder="1" applyAlignment="1">
      <alignment vertical="center"/>
    </xf>
    <xf numFmtId="41" fontId="15" fillId="0" borderId="23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horizontal="centerContinuous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16" fillId="0" borderId="94" xfId="0" applyNumberFormat="1" applyFont="1" applyBorder="1" applyAlignment="1">
      <alignment horizontal="center" vertical="center" wrapText="1"/>
    </xf>
    <xf numFmtId="41" fontId="16" fillId="0" borderId="42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Continuous" vertical="center"/>
    </xf>
    <xf numFmtId="41" fontId="5" fillId="0" borderId="54" xfId="0" applyNumberFormat="1" applyFont="1" applyBorder="1" applyAlignment="1">
      <alignment horizontal="centerContinuous" vertical="center"/>
    </xf>
    <xf numFmtId="41" fontId="5" fillId="0" borderId="68" xfId="0" applyNumberFormat="1" applyFont="1" applyBorder="1" applyAlignment="1">
      <alignment vertical="center"/>
    </xf>
    <xf numFmtId="41" fontId="2" fillId="0" borderId="58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5" fillId="0" borderId="54" xfId="0" applyNumberFormat="1" applyFont="1" applyBorder="1" applyAlignment="1">
      <alignment horizontal="left" vertical="center"/>
    </xf>
    <xf numFmtId="41" fontId="15" fillId="0" borderId="18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2" fillId="0" borderId="18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horizontal="left" vertical="center"/>
    </xf>
    <xf numFmtId="41" fontId="5" fillId="0" borderId="156" xfId="0" applyNumberFormat="1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162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1" fontId="2" fillId="0" borderId="125" xfId="0" applyNumberFormat="1" applyFont="1" applyBorder="1" applyAlignment="1">
      <alignment horizontal="right" vertical="center"/>
    </xf>
    <xf numFmtId="1" fontId="2" fillId="0" borderId="32" xfId="0" applyNumberFormat="1" applyFont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2" fillId="0" borderId="31" xfId="0" applyNumberFormat="1" applyFont="1" applyBorder="1" applyAlignment="1">
      <alignment horizontal="right" vertical="center"/>
    </xf>
    <xf numFmtId="1" fontId="2" fillId="0" borderId="34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164" xfId="0" applyNumberFormat="1" applyFont="1" applyBorder="1" applyAlignment="1">
      <alignment horizontal="right" vertical="center"/>
    </xf>
    <xf numFmtId="1" fontId="5" fillId="0" borderId="55" xfId="0" applyNumberFormat="1" applyFont="1" applyBorder="1" applyAlignment="1">
      <alignment horizontal="right" vertical="center"/>
    </xf>
    <xf numFmtId="1" fontId="5" fillId="0" borderId="71" xfId="0" applyNumberFormat="1" applyFont="1" applyBorder="1" applyAlignment="1">
      <alignment horizontal="right" vertical="center"/>
    </xf>
    <xf numFmtId="1" fontId="5" fillId="0" borderId="75" xfId="0" applyNumberFormat="1" applyFont="1" applyBorder="1" applyAlignment="1">
      <alignment horizontal="right" vertical="center"/>
    </xf>
    <xf numFmtId="1" fontId="5" fillId="0" borderId="76" xfId="0" applyNumberFormat="1" applyFont="1" applyBorder="1" applyAlignment="1">
      <alignment horizontal="right" vertical="center"/>
    </xf>
    <xf numFmtId="1" fontId="5" fillId="0" borderId="73" xfId="0" applyNumberFormat="1" applyFont="1" applyBorder="1" applyAlignment="1">
      <alignment horizontal="right" vertical="center"/>
    </xf>
    <xf numFmtId="0" fontId="5" fillId="0" borderId="165" xfId="0" applyFont="1" applyBorder="1" applyAlignment="1">
      <alignment horizontal="center" vertical="center"/>
    </xf>
    <xf numFmtId="49" fontId="5" fillId="0" borderId="122" xfId="0" applyNumberFormat="1" applyFont="1" applyBorder="1" applyAlignment="1">
      <alignment horizontal="center" vertical="center"/>
    </xf>
    <xf numFmtId="0" fontId="5" fillId="0" borderId="122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0" fontId="31" fillId="0" borderId="18" xfId="0" applyFont="1" applyBorder="1" applyAlignment="1">
      <alignment horizontal="left" vertical="center"/>
    </xf>
    <xf numFmtId="0" fontId="5" fillId="0" borderId="166" xfId="0" applyFont="1" applyBorder="1" applyAlignment="1">
      <alignment horizontal="center" vertical="center"/>
    </xf>
    <xf numFmtId="41" fontId="5" fillId="0" borderId="166" xfId="0" applyNumberFormat="1" applyFont="1" applyBorder="1" applyAlignment="1">
      <alignment horizontal="center" vertical="center"/>
    </xf>
    <xf numFmtId="41" fontId="2" fillId="0" borderId="166" xfId="0" applyNumberFormat="1" applyFont="1" applyBorder="1" applyAlignment="1">
      <alignment horizontal="center" vertical="center"/>
    </xf>
    <xf numFmtId="41" fontId="2" fillId="0" borderId="167" xfId="0" applyNumberFormat="1" applyFont="1" applyBorder="1" applyAlignment="1">
      <alignment horizontal="center" vertical="center"/>
    </xf>
    <xf numFmtId="41" fontId="2" fillId="0" borderId="150" xfId="0" applyNumberFormat="1" applyFont="1" applyBorder="1" applyAlignment="1">
      <alignment horizontal="center" vertical="center"/>
    </xf>
    <xf numFmtId="41" fontId="5" fillId="0" borderId="88" xfId="0" applyNumberFormat="1" applyFont="1" applyBorder="1" applyAlignment="1">
      <alignment horizontal="center" vertical="center"/>
    </xf>
    <xf numFmtId="41" fontId="5" fillId="0" borderId="168" xfId="0" applyNumberFormat="1" applyFont="1" applyBorder="1" applyAlignment="1">
      <alignment horizontal="center" vertical="center"/>
    </xf>
    <xf numFmtId="41" fontId="5" fillId="35" borderId="168" xfId="0" applyNumberFormat="1" applyFont="1" applyFill="1" applyBorder="1" applyAlignment="1">
      <alignment horizontal="center" vertical="center"/>
    </xf>
    <xf numFmtId="41" fontId="5" fillId="34" borderId="88" xfId="0" applyNumberFormat="1" applyFont="1" applyFill="1" applyBorder="1" applyAlignment="1">
      <alignment horizontal="center" vertical="center"/>
    </xf>
    <xf numFmtId="41" fontId="5" fillId="0" borderId="169" xfId="0" applyNumberFormat="1" applyFont="1" applyBorder="1" applyAlignment="1">
      <alignment horizontal="center" vertical="center"/>
    </xf>
    <xf numFmtId="41" fontId="2" fillId="0" borderId="170" xfId="0" applyNumberFormat="1" applyFont="1" applyBorder="1" applyAlignment="1">
      <alignment horizontal="center" vertical="center"/>
    </xf>
    <xf numFmtId="41" fontId="5" fillId="0" borderId="171" xfId="0" applyNumberFormat="1" applyFont="1" applyBorder="1" applyAlignment="1">
      <alignment horizontal="center" vertical="center"/>
    </xf>
    <xf numFmtId="41" fontId="5" fillId="34" borderId="168" xfId="0" applyNumberFormat="1" applyFont="1" applyFill="1" applyBorder="1" applyAlignment="1">
      <alignment horizontal="center" vertical="center"/>
    </xf>
    <xf numFmtId="41" fontId="5" fillId="34" borderId="172" xfId="0" applyNumberFormat="1" applyFont="1" applyFill="1" applyBorder="1" applyAlignment="1">
      <alignment horizontal="center" vertical="center"/>
    </xf>
    <xf numFmtId="41" fontId="5" fillId="34" borderId="94" xfId="0" applyNumberFormat="1" applyFont="1" applyFill="1" applyBorder="1" applyAlignment="1">
      <alignment horizontal="center" vertical="center"/>
    </xf>
    <xf numFmtId="41" fontId="76" fillId="0" borderId="18" xfId="0" applyNumberFormat="1" applyFont="1" applyBorder="1" applyAlignment="1">
      <alignment horizontal="right" vertical="center"/>
    </xf>
    <xf numFmtId="41" fontId="77" fillId="0" borderId="18" xfId="0" applyNumberFormat="1" applyFont="1" applyBorder="1" applyAlignment="1">
      <alignment horizontal="right" vertical="center"/>
    </xf>
    <xf numFmtId="41" fontId="78" fillId="0" borderId="18" xfId="0" applyNumberFormat="1" applyFont="1" applyBorder="1" applyAlignment="1">
      <alignment horizontal="center" vertical="center"/>
    </xf>
    <xf numFmtId="41" fontId="78" fillId="0" borderId="18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1" fontId="5" fillId="0" borderId="134" xfId="0" applyNumberFormat="1" applyFont="1" applyFill="1" applyBorder="1" applyAlignment="1">
      <alignment horizontal="right" vertical="center"/>
    </xf>
    <xf numFmtId="1" fontId="5" fillId="0" borderId="44" xfId="0" applyNumberFormat="1" applyFont="1" applyFill="1" applyBorder="1" applyAlignment="1">
      <alignment horizontal="right" vertical="center"/>
    </xf>
    <xf numFmtId="1" fontId="5" fillId="0" borderId="45" xfId="0" applyNumberFormat="1" applyFont="1" applyFill="1" applyBorder="1" applyAlignment="1">
      <alignment horizontal="right" vertical="center"/>
    </xf>
    <xf numFmtId="1" fontId="5" fillId="0" borderId="43" xfId="0" applyNumberFormat="1" applyFont="1" applyFill="1" applyBorder="1" applyAlignment="1">
      <alignment horizontal="right" vertical="center"/>
    </xf>
    <xf numFmtId="1" fontId="5" fillId="0" borderId="47" xfId="0" applyNumberFormat="1" applyFont="1" applyFill="1" applyBorder="1" applyAlignment="1">
      <alignment horizontal="right" vertical="center"/>
    </xf>
    <xf numFmtId="1" fontId="5" fillId="0" borderId="16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68" xfId="0" applyFont="1" applyFill="1" applyBorder="1" applyAlignment="1">
      <alignment horizontal="center" vertical="center"/>
    </xf>
    <xf numFmtId="41" fontId="5" fillId="0" borderId="88" xfId="0" applyNumberFormat="1" applyFont="1" applyFill="1" applyBorder="1" applyAlignment="1">
      <alignment horizontal="center" vertical="center"/>
    </xf>
    <xf numFmtId="41" fontId="5" fillId="0" borderId="173" xfId="0" applyNumberFormat="1" applyFont="1" applyFill="1" applyBorder="1" applyAlignment="1">
      <alignment horizontal="center" vertical="center"/>
    </xf>
    <xf numFmtId="41" fontId="5" fillId="0" borderId="174" xfId="0" applyNumberFormat="1" applyFont="1" applyFill="1" applyBorder="1" applyAlignment="1">
      <alignment horizontal="center" vertical="center"/>
    </xf>
    <xf numFmtId="41" fontId="5" fillId="0" borderId="175" xfId="0" applyNumberFormat="1" applyFont="1" applyFill="1" applyBorder="1" applyAlignment="1">
      <alignment horizontal="center" vertical="center"/>
    </xf>
    <xf numFmtId="41" fontId="5" fillId="0" borderId="176" xfId="0" applyNumberFormat="1" applyFont="1" applyFill="1" applyBorder="1" applyAlignment="1">
      <alignment horizontal="center" vertical="center"/>
    </xf>
    <xf numFmtId="41" fontId="5" fillId="0" borderId="17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61" xfId="0" applyNumberFormat="1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193" fontId="5" fillId="0" borderId="67" xfId="36" applyNumberFormat="1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right" vertical="center"/>
    </xf>
    <xf numFmtId="0" fontId="5" fillId="0" borderId="16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15" fillId="0" borderId="18" xfId="0" applyNumberFormat="1" applyFont="1" applyBorder="1" applyAlignment="1">
      <alignment vertical="center"/>
    </xf>
    <xf numFmtId="41" fontId="31" fillId="0" borderId="93" xfId="0" applyNumberFormat="1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41" fontId="2" fillId="0" borderId="124" xfId="0" applyNumberFormat="1" applyFont="1" applyBorder="1" applyAlignment="1">
      <alignment horizontal="center" vertical="center"/>
    </xf>
    <xf numFmtId="41" fontId="2" fillId="0" borderId="126" xfId="0" applyNumberFormat="1" applyFont="1" applyBorder="1" applyAlignment="1">
      <alignment horizontal="center" vertical="center"/>
    </xf>
    <xf numFmtId="41" fontId="5" fillId="0" borderId="162" xfId="0" applyNumberFormat="1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41" fontId="2" fillId="0" borderId="179" xfId="0" applyNumberFormat="1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41" fontId="5" fillId="0" borderId="180" xfId="0" applyNumberFormat="1" applyFont="1" applyFill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41" fontId="2" fillId="0" borderId="181" xfId="0" applyNumberFormat="1" applyFont="1" applyBorder="1" applyAlignment="1">
      <alignment horizontal="center" vertical="center"/>
    </xf>
    <xf numFmtId="41" fontId="2" fillId="0" borderId="162" xfId="0" applyNumberFormat="1" applyFont="1" applyBorder="1" applyAlignment="1">
      <alignment horizontal="center" vertical="center"/>
    </xf>
    <xf numFmtId="41" fontId="2" fillId="0" borderId="178" xfId="0" applyNumberFormat="1" applyFont="1" applyBorder="1" applyAlignment="1">
      <alignment horizontal="center" vertical="center"/>
    </xf>
    <xf numFmtId="41" fontId="5" fillId="0" borderId="182" xfId="0" applyNumberFormat="1" applyFont="1" applyBorder="1" applyAlignment="1">
      <alignment horizontal="center" vertical="center"/>
    </xf>
    <xf numFmtId="41" fontId="5" fillId="0" borderId="183" xfId="0" applyNumberFormat="1" applyFont="1" applyBorder="1" applyAlignment="1">
      <alignment horizontal="center" vertical="center"/>
    </xf>
    <xf numFmtId="41" fontId="2" fillId="0" borderId="121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14" fillId="0" borderId="18" xfId="0" applyNumberFormat="1" applyFont="1" applyBorder="1" applyAlignment="1">
      <alignment horizontal="left" vertical="center"/>
    </xf>
    <xf numFmtId="41" fontId="14" fillId="0" borderId="24" xfId="0" applyNumberFormat="1" applyFont="1" applyBorder="1" applyAlignment="1">
      <alignment vertical="center"/>
    </xf>
    <xf numFmtId="41" fontId="14" fillId="0" borderId="23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5" fillId="0" borderId="186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0" borderId="109" xfId="0" applyNumberFormat="1" applyFont="1" applyBorder="1" applyAlignment="1">
      <alignment horizontal="center" vertical="center"/>
    </xf>
    <xf numFmtId="41" fontId="5" fillId="0" borderId="104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center" vertical="center"/>
    </xf>
    <xf numFmtId="41" fontId="5" fillId="0" borderId="54" xfId="0" applyNumberFormat="1" applyFont="1" applyBorder="1" applyAlignment="1">
      <alignment horizontal="center" vertical="center"/>
    </xf>
    <xf numFmtId="41" fontId="10" fillId="0" borderId="68" xfId="0" applyNumberFormat="1" applyFont="1" applyBorder="1" applyAlignment="1">
      <alignment vertical="center"/>
    </xf>
    <xf numFmtId="0" fontId="5" fillId="0" borderId="93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7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10</xdr:row>
      <xdr:rowOff>190500</xdr:rowOff>
    </xdr:from>
    <xdr:to>
      <xdr:col>4</xdr:col>
      <xdr:colOff>638175</xdr:colOff>
      <xdr:row>22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0"/>
          <a:ext cx="27527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5</xdr:row>
      <xdr:rowOff>266700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209550</xdr:colOff>
      <xdr:row>5</xdr:row>
      <xdr:rowOff>114300</xdr:rowOff>
    </xdr:from>
    <xdr:ext cx="5724525" cy="638175"/>
    <xdr:sp>
      <xdr:nvSpPr>
        <xdr:cNvPr id="3" name="สี่เหลี่ยมผืนผ้า 2"/>
        <xdr:cNvSpPr>
          <a:spLocks/>
        </xdr:cNvSpPr>
      </xdr:nvSpPr>
      <xdr:spPr>
        <a:xfrm>
          <a:off x="209550" y="1638300"/>
          <a:ext cx="5724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99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99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123825</xdr:rowOff>
    </xdr:from>
    <xdr:ext cx="5943600" cy="657225"/>
    <xdr:sp>
      <xdr:nvSpPr>
        <xdr:cNvPr id="4" name="สี่เหลี่ยมผืนผ้า 3"/>
        <xdr:cNvSpPr>
          <a:spLocks/>
        </xdr:cNvSpPr>
      </xdr:nvSpPr>
      <xdr:spPr>
        <a:xfrm>
          <a:off x="76200" y="2562225"/>
          <a:ext cx="5943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ประจำปีการศึกษา</a:t>
          </a:r>
          <a:r>
            <a:rPr lang="en-US" cap="none" sz="3600" b="1" i="0" u="none" baseline="0"/>
            <a:t> 2558</a:t>
          </a:r>
        </a:p>
      </xdr:txBody>
    </xdr:sp>
    <xdr:clientData/>
  </xdr:oneCellAnchor>
  <xdr:twoCellAnchor editAs="oneCell">
    <xdr:from>
      <xdr:col>2</xdr:col>
      <xdr:colOff>95250</xdr:colOff>
      <xdr:row>21</xdr:row>
      <xdr:rowOff>152400</xdr:rowOff>
    </xdr:from>
    <xdr:to>
      <xdr:col>8</xdr:col>
      <xdr:colOff>352425</xdr:colOff>
      <xdr:row>28</xdr:row>
      <xdr:rowOff>219075</xdr:rowOff>
    </xdr:to>
    <xdr:pic>
      <xdr:nvPicPr>
        <xdr:cNvPr id="5" name="Picture 4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553200"/>
          <a:ext cx="4371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31"/>
  <sheetViews>
    <sheetView showGridLines="0" zoomScale="90" zoomScaleNormal="90" zoomScalePageLayoutView="0" workbookViewId="0" topLeftCell="A19">
      <selection activeCell="G18" sqref="G18"/>
    </sheetView>
  </sheetViews>
  <sheetFormatPr defaultColWidth="9.00390625" defaultRowHeight="24"/>
  <cols>
    <col min="9" max="9" width="12.50390625" style="0" customWidth="1"/>
  </cols>
  <sheetData>
    <row r="7" spans="1:9" ht="24">
      <c r="A7" s="635"/>
      <c r="B7" s="635"/>
      <c r="C7" s="635"/>
      <c r="D7" s="635"/>
      <c r="E7" s="635"/>
      <c r="F7" s="635"/>
      <c r="G7" s="635"/>
      <c r="H7" s="635"/>
      <c r="I7" s="635"/>
    </row>
    <row r="30" spans="2:4" ht="31.5">
      <c r="B30" s="430" t="s">
        <v>322</v>
      </c>
      <c r="D30" s="430" t="s">
        <v>497</v>
      </c>
    </row>
    <row r="31" spans="4:5" ht="31.5">
      <c r="D31" s="430"/>
      <c r="E31" s="430" t="s">
        <v>498</v>
      </c>
    </row>
  </sheetData>
  <sheetProtection/>
  <mergeCells count="1">
    <mergeCell ref="A7:I7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D12" sqref="D12"/>
    </sheetView>
  </sheetViews>
  <sheetFormatPr defaultColWidth="9.00390625" defaultRowHeight="24"/>
  <cols>
    <col min="1" max="1" width="32.125" style="176" customWidth="1"/>
    <col min="2" max="19" width="5.00390625" style="7" customWidth="1"/>
    <col min="20" max="16384" width="9.00390625" style="6" customWidth="1"/>
  </cols>
  <sheetData>
    <row r="1" spans="1:16" s="216" customFormat="1" ht="25.5" customHeight="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</row>
    <row r="2" spans="1:19" s="216" customFormat="1" ht="25.5" customHeight="1">
      <c r="A2" s="680" t="s">
        <v>329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195"/>
      <c r="R2" s="195"/>
      <c r="S2" s="195"/>
    </row>
    <row r="3" spans="1:16" s="216" customFormat="1" ht="25.5" customHeight="1">
      <c r="A3" s="680" t="s">
        <v>103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</row>
    <row r="4" spans="14:19" ht="23.25" customHeight="1">
      <c r="N4" s="6"/>
      <c r="O4" s="6"/>
      <c r="P4" s="6"/>
      <c r="Q4" s="6"/>
      <c r="R4" s="6"/>
      <c r="S4" s="6"/>
    </row>
    <row r="5" spans="1:16" s="217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24</v>
      </c>
      <c r="L5" s="646"/>
      <c r="M5" s="676"/>
      <c r="N5" s="662" t="s">
        <v>7</v>
      </c>
      <c r="O5" s="646"/>
      <c r="P5" s="676"/>
    </row>
    <row r="6" spans="1:16" s="217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</row>
    <row r="7" spans="1:19" ht="23.25" customHeight="1">
      <c r="A7" s="213" t="s">
        <v>360</v>
      </c>
      <c r="B7" s="76">
        <v>0</v>
      </c>
      <c r="C7" s="76">
        <v>0</v>
      </c>
      <c r="D7" s="185">
        <f>SUM(B7:C7)</f>
        <v>0</v>
      </c>
      <c r="E7" s="76">
        <v>3</v>
      </c>
      <c r="F7" s="76">
        <v>0</v>
      </c>
      <c r="G7" s="185">
        <f>SUM(E7:F7)</f>
        <v>3</v>
      </c>
      <c r="H7" s="76">
        <v>3</v>
      </c>
      <c r="I7" s="76">
        <v>1</v>
      </c>
      <c r="J7" s="185">
        <f>SUM(H7:I7)</f>
        <v>4</v>
      </c>
      <c r="K7" s="76">
        <v>1</v>
      </c>
      <c r="L7" s="76">
        <v>0</v>
      </c>
      <c r="M7" s="185">
        <f>SUM(K7:L7)</f>
        <v>1</v>
      </c>
      <c r="N7" s="76">
        <f aca="true" t="shared" si="0" ref="N7:O9">SUM(B7,E7,H7,K7)</f>
        <v>7</v>
      </c>
      <c r="O7" s="76">
        <f t="shared" si="0"/>
        <v>1</v>
      </c>
      <c r="P7" s="185">
        <f>SUM(N7:O7)</f>
        <v>8</v>
      </c>
      <c r="Q7" s="6"/>
      <c r="R7" s="6"/>
      <c r="S7" s="6"/>
    </row>
    <row r="8" spans="1:19" ht="23.25" customHeight="1">
      <c r="A8" s="213"/>
      <c r="B8" s="76"/>
      <c r="C8" s="76"/>
      <c r="D8" s="185"/>
      <c r="E8" s="76"/>
      <c r="F8" s="76"/>
      <c r="G8" s="185"/>
      <c r="H8" s="76"/>
      <c r="I8" s="76"/>
      <c r="J8" s="185"/>
      <c r="K8" s="76"/>
      <c r="L8" s="76"/>
      <c r="M8" s="185"/>
      <c r="N8" s="76"/>
      <c r="O8" s="76"/>
      <c r="P8" s="185"/>
      <c r="Q8" s="6"/>
      <c r="R8" s="6"/>
      <c r="S8" s="6"/>
    </row>
    <row r="9" spans="1:19" ht="23.25" customHeight="1">
      <c r="A9" s="214" t="s">
        <v>6</v>
      </c>
      <c r="B9" s="164">
        <f>SUM(B7:B8)</f>
        <v>0</v>
      </c>
      <c r="C9" s="164">
        <f>SUM(C7:C8)</f>
        <v>0</v>
      </c>
      <c r="D9" s="164">
        <f>SUM(B9:C9)</f>
        <v>0</v>
      </c>
      <c r="E9" s="164">
        <f>SUM(E7:E8)</f>
        <v>3</v>
      </c>
      <c r="F9" s="164">
        <f>SUM(F7:F8)</f>
        <v>0</v>
      </c>
      <c r="G9" s="164">
        <f>SUM(E9:F9)</f>
        <v>3</v>
      </c>
      <c r="H9" s="164">
        <f>SUM(H7:H8)</f>
        <v>3</v>
      </c>
      <c r="I9" s="164">
        <f>SUM(I7:I8)</f>
        <v>1</v>
      </c>
      <c r="J9" s="164">
        <f>SUM(H9:I9)</f>
        <v>4</v>
      </c>
      <c r="K9" s="164">
        <f>SUM(K7:K8)</f>
        <v>1</v>
      </c>
      <c r="L9" s="164">
        <f>SUM(L7:L8)</f>
        <v>0</v>
      </c>
      <c r="M9" s="164">
        <f>SUM(K9:L9)</f>
        <v>1</v>
      </c>
      <c r="N9" s="164">
        <f t="shared" si="0"/>
        <v>7</v>
      </c>
      <c r="O9" s="164">
        <f t="shared" si="0"/>
        <v>1</v>
      </c>
      <c r="P9" s="164">
        <f>SUM(N9:O9)</f>
        <v>8</v>
      </c>
      <c r="Q9" s="6"/>
      <c r="R9" s="6"/>
      <c r="S9" s="6"/>
    </row>
    <row r="10" spans="1:19" ht="23.25" customHeight="1">
      <c r="A10" s="219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"/>
      <c r="R10" s="6"/>
      <c r="S10" s="6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4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 11 กันยายน 2558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8" sqref="A8"/>
    </sheetView>
  </sheetViews>
  <sheetFormatPr defaultColWidth="9.00390625" defaultRowHeight="24"/>
  <cols>
    <col min="1" max="1" width="32.125" style="176" customWidth="1"/>
    <col min="2" max="19" width="5.00390625" style="7" customWidth="1"/>
    <col min="20" max="16384" width="9.00390625" style="6" customWidth="1"/>
  </cols>
  <sheetData>
    <row r="1" spans="1:19" s="216" customFormat="1" ht="24.75" customHeight="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</row>
    <row r="2" spans="1:19" s="216" customFormat="1" ht="24.75" customHeight="1">
      <c r="A2" s="680" t="s">
        <v>329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</row>
    <row r="3" spans="1:19" s="216" customFormat="1" ht="24.75" customHeight="1">
      <c r="A3" s="680" t="s">
        <v>23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</row>
    <row r="4" ht="20.25" customHeight="1"/>
    <row r="5" spans="1:19" s="217" customFormat="1" ht="25.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7" customFormat="1" ht="18.75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5.5" customHeight="1">
      <c r="A7" s="213" t="s">
        <v>360</v>
      </c>
      <c r="B7" s="76">
        <v>63</v>
      </c>
      <c r="C7" s="76">
        <v>59</v>
      </c>
      <c r="D7" s="185">
        <f>SUM(B7:C7)</f>
        <v>122</v>
      </c>
      <c r="E7" s="76">
        <v>21</v>
      </c>
      <c r="F7" s="76">
        <v>28</v>
      </c>
      <c r="G7" s="185">
        <f>SUM(E7:F7)</f>
        <v>49</v>
      </c>
      <c r="H7" s="76">
        <v>23</v>
      </c>
      <c r="I7" s="76">
        <v>18</v>
      </c>
      <c r="J7" s="185">
        <f>SUM(H7:I7)</f>
        <v>41</v>
      </c>
      <c r="K7" s="76">
        <v>14</v>
      </c>
      <c r="L7" s="76">
        <v>10</v>
      </c>
      <c r="M7" s="185">
        <f>SUM(K7:L7)</f>
        <v>24</v>
      </c>
      <c r="N7" s="76">
        <v>15</v>
      </c>
      <c r="O7" s="76">
        <v>5</v>
      </c>
      <c r="P7" s="185">
        <f>SUM(N7:O7)</f>
        <v>20</v>
      </c>
      <c r="Q7" s="76">
        <f>SUM(B7,E7,H7,K7,N7)</f>
        <v>136</v>
      </c>
      <c r="R7" s="76">
        <f>SUM(C7,F7,I7,L7,O7)</f>
        <v>120</v>
      </c>
      <c r="S7" s="185">
        <f>SUM(Q7:R7)</f>
        <v>256</v>
      </c>
    </row>
    <row r="8" spans="1:19" ht="25.5" customHeight="1">
      <c r="A8" s="213"/>
      <c r="B8" s="76"/>
      <c r="C8" s="76"/>
      <c r="D8" s="185"/>
      <c r="E8" s="76"/>
      <c r="F8" s="76"/>
      <c r="G8" s="185"/>
      <c r="H8" s="76"/>
      <c r="I8" s="76"/>
      <c r="J8" s="185"/>
      <c r="K8" s="76"/>
      <c r="L8" s="76"/>
      <c r="M8" s="185"/>
      <c r="N8" s="76"/>
      <c r="O8" s="76"/>
      <c r="P8" s="185"/>
      <c r="Q8" s="76"/>
      <c r="R8" s="76"/>
      <c r="S8" s="185"/>
    </row>
    <row r="9" spans="1:19" ht="25.5" customHeight="1">
      <c r="A9" s="214" t="s">
        <v>6</v>
      </c>
      <c r="B9" s="164">
        <f>SUM(B7:B8)</f>
        <v>63</v>
      </c>
      <c r="C9" s="164">
        <f>SUM(C7:C8)</f>
        <v>59</v>
      </c>
      <c r="D9" s="164">
        <f>SUM(B9:C9)</f>
        <v>122</v>
      </c>
      <c r="E9" s="164">
        <f>SUM(E7:E8)</f>
        <v>21</v>
      </c>
      <c r="F9" s="164">
        <f>SUM(F7:F8)</f>
        <v>28</v>
      </c>
      <c r="G9" s="164">
        <f>SUM(E9:F9)</f>
        <v>49</v>
      </c>
      <c r="H9" s="164">
        <f>SUM(H7:H8)</f>
        <v>23</v>
      </c>
      <c r="I9" s="164">
        <f>SUM(I7:I8)</f>
        <v>18</v>
      </c>
      <c r="J9" s="164">
        <f>SUM(H9:I9)</f>
        <v>41</v>
      </c>
      <c r="K9" s="164">
        <f>SUM(K7:K8)</f>
        <v>14</v>
      </c>
      <c r="L9" s="164">
        <f>SUM(L7:L8)</f>
        <v>10</v>
      </c>
      <c r="M9" s="164">
        <f>SUM(K9:L9)</f>
        <v>24</v>
      </c>
      <c r="N9" s="164">
        <f>SUM(N7:N8)</f>
        <v>15</v>
      </c>
      <c r="O9" s="164">
        <f>SUM(O7:O8)</f>
        <v>5</v>
      </c>
      <c r="P9" s="164">
        <f>SUM(N9:O9)</f>
        <v>20</v>
      </c>
      <c r="Q9" s="164">
        <f>SUM(B9,E9,H9,K9,N9)</f>
        <v>136</v>
      </c>
      <c r="R9" s="164">
        <f>SUM(C9,F9,I9,L9,O9)</f>
        <v>120</v>
      </c>
      <c r="S9" s="164">
        <f>SUM(Q9:R9)</f>
        <v>256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กันยายน 2558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6"/>
  <sheetViews>
    <sheetView showGridLines="0" zoomScalePageLayoutView="0" workbookViewId="0" topLeftCell="A83">
      <selection activeCell="A54" sqref="A54"/>
    </sheetView>
  </sheetViews>
  <sheetFormatPr defaultColWidth="5.00390625" defaultRowHeight="24" customHeight="1"/>
  <cols>
    <col min="1" max="1" width="34.50390625" style="176" customWidth="1"/>
    <col min="2" max="12" width="5.00390625" style="7" customWidth="1"/>
    <col min="13" max="13" width="5.875" style="7" customWidth="1"/>
    <col min="14" max="16384" width="5.00390625" style="6" customWidth="1"/>
  </cols>
  <sheetData>
    <row r="1" spans="1:13" s="216" customFormat="1" ht="25.5" customHeight="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s="216" customFormat="1" ht="25.5" customHeight="1">
      <c r="A2" s="680" t="s">
        <v>330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4" spans="1:13" s="217" customFormat="1" ht="24" customHeight="1">
      <c r="A4" s="692" t="s">
        <v>25</v>
      </c>
      <c r="B4" s="662" t="s">
        <v>2</v>
      </c>
      <c r="C4" s="646"/>
      <c r="D4" s="676"/>
      <c r="E4" s="662" t="s">
        <v>3</v>
      </c>
      <c r="F4" s="646"/>
      <c r="G4" s="676"/>
      <c r="H4" s="662" t="s">
        <v>81</v>
      </c>
      <c r="I4" s="646"/>
      <c r="J4" s="676"/>
      <c r="K4" s="662" t="s">
        <v>7</v>
      </c>
      <c r="L4" s="646"/>
      <c r="M4" s="676"/>
    </row>
    <row r="5" spans="1:13" s="217" customFormat="1" ht="24" customHeight="1">
      <c r="A5" s="693"/>
      <c r="B5" s="97" t="s">
        <v>4</v>
      </c>
      <c r="C5" s="97" t="s">
        <v>5</v>
      </c>
      <c r="D5" s="97" t="s">
        <v>6</v>
      </c>
      <c r="E5" s="97" t="s">
        <v>4</v>
      </c>
      <c r="F5" s="97" t="s">
        <v>5</v>
      </c>
      <c r="G5" s="97" t="s">
        <v>6</v>
      </c>
      <c r="H5" s="97" t="s">
        <v>4</v>
      </c>
      <c r="I5" s="97" t="s">
        <v>5</v>
      </c>
      <c r="J5" s="97" t="s">
        <v>6</v>
      </c>
      <c r="K5" s="97" t="s">
        <v>4</v>
      </c>
      <c r="L5" s="97" t="s">
        <v>5</v>
      </c>
      <c r="M5" s="97" t="s">
        <v>6</v>
      </c>
    </row>
    <row r="6" spans="1:13" s="217" customFormat="1" ht="24" customHeight="1">
      <c r="A6" s="220" t="s">
        <v>369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24" customHeight="1">
      <c r="A7" s="213" t="s">
        <v>30</v>
      </c>
      <c r="B7" s="76">
        <v>0</v>
      </c>
      <c r="C7" s="76">
        <v>3</v>
      </c>
      <c r="D7" s="185">
        <f aca="true" t="shared" si="0" ref="D7:D16">SUM(B7:C7)</f>
        <v>3</v>
      </c>
      <c r="E7" s="76">
        <v>1</v>
      </c>
      <c r="F7" s="76">
        <v>2</v>
      </c>
      <c r="G7" s="185">
        <f aca="true" t="shared" si="1" ref="G7:G16">SUM(E7:F7)</f>
        <v>3</v>
      </c>
      <c r="H7" s="76">
        <v>1</v>
      </c>
      <c r="I7" s="76">
        <v>1</v>
      </c>
      <c r="J7" s="185">
        <f aca="true" t="shared" si="2" ref="J7:J16">SUM(H7:I7)</f>
        <v>2</v>
      </c>
      <c r="K7" s="76">
        <f>SUM(B7,E7,H7)</f>
        <v>2</v>
      </c>
      <c r="L7" s="76">
        <f>SUM(C7,F7,I7)</f>
        <v>6</v>
      </c>
      <c r="M7" s="185">
        <f>SUM(D7,G7,J7)</f>
        <v>8</v>
      </c>
    </row>
    <row r="8" spans="1:13" ht="24" customHeight="1">
      <c r="A8" s="213" t="s">
        <v>215</v>
      </c>
      <c r="B8" s="76">
        <v>0</v>
      </c>
      <c r="C8" s="76">
        <v>0</v>
      </c>
      <c r="D8" s="185">
        <f t="shared" si="0"/>
        <v>0</v>
      </c>
      <c r="E8" s="76">
        <v>0</v>
      </c>
      <c r="F8" s="76">
        <v>2</v>
      </c>
      <c r="G8" s="185">
        <f t="shared" si="1"/>
        <v>2</v>
      </c>
      <c r="H8" s="76">
        <v>0</v>
      </c>
      <c r="I8" s="76">
        <v>0</v>
      </c>
      <c r="J8" s="185">
        <f t="shared" si="2"/>
        <v>0</v>
      </c>
      <c r="K8" s="76">
        <f aca="true" t="shared" si="3" ref="K8:M11">SUM(B8,E8,H8)</f>
        <v>0</v>
      </c>
      <c r="L8" s="76">
        <f t="shared" si="3"/>
        <v>2</v>
      </c>
      <c r="M8" s="185">
        <f t="shared" si="3"/>
        <v>2</v>
      </c>
    </row>
    <row r="9" spans="1:13" ht="24" customHeight="1">
      <c r="A9" s="213" t="s">
        <v>37</v>
      </c>
      <c r="B9" s="76">
        <v>1</v>
      </c>
      <c r="C9" s="76">
        <v>0</v>
      </c>
      <c r="D9" s="185">
        <f t="shared" si="0"/>
        <v>1</v>
      </c>
      <c r="E9" s="76">
        <v>0</v>
      </c>
      <c r="F9" s="76">
        <v>1</v>
      </c>
      <c r="G9" s="185">
        <f t="shared" si="1"/>
        <v>1</v>
      </c>
      <c r="H9" s="76">
        <v>0</v>
      </c>
      <c r="I9" s="76">
        <v>2</v>
      </c>
      <c r="J9" s="185">
        <f t="shared" si="2"/>
        <v>2</v>
      </c>
      <c r="K9" s="76">
        <f t="shared" si="3"/>
        <v>1</v>
      </c>
      <c r="L9" s="76">
        <f t="shared" si="3"/>
        <v>3</v>
      </c>
      <c r="M9" s="185">
        <f t="shared" si="3"/>
        <v>4</v>
      </c>
    </row>
    <row r="10" spans="1:13" ht="24" customHeight="1">
      <c r="A10" s="213" t="s">
        <v>13</v>
      </c>
      <c r="B10" s="76">
        <v>0</v>
      </c>
      <c r="C10" s="76">
        <v>4</v>
      </c>
      <c r="D10" s="185">
        <f t="shared" si="0"/>
        <v>4</v>
      </c>
      <c r="E10" s="76">
        <v>0</v>
      </c>
      <c r="F10" s="76">
        <v>4</v>
      </c>
      <c r="G10" s="185">
        <f t="shared" si="1"/>
        <v>4</v>
      </c>
      <c r="H10" s="76">
        <v>0</v>
      </c>
      <c r="I10" s="76">
        <v>0</v>
      </c>
      <c r="J10" s="185">
        <f t="shared" si="2"/>
        <v>0</v>
      </c>
      <c r="K10" s="76">
        <f t="shared" si="3"/>
        <v>0</v>
      </c>
      <c r="L10" s="76">
        <f t="shared" si="3"/>
        <v>8</v>
      </c>
      <c r="M10" s="185">
        <f t="shared" si="3"/>
        <v>8</v>
      </c>
    </row>
    <row r="11" spans="1:13" ht="24" customHeight="1">
      <c r="A11" s="213" t="s">
        <v>216</v>
      </c>
      <c r="B11" s="76">
        <v>0</v>
      </c>
      <c r="C11" s="76">
        <v>0</v>
      </c>
      <c r="D11" s="185">
        <f t="shared" si="0"/>
        <v>0</v>
      </c>
      <c r="E11" s="76">
        <v>1</v>
      </c>
      <c r="F11" s="76">
        <v>2</v>
      </c>
      <c r="G11" s="185">
        <f t="shared" si="1"/>
        <v>3</v>
      </c>
      <c r="H11" s="76">
        <v>1</v>
      </c>
      <c r="I11" s="76">
        <v>0</v>
      </c>
      <c r="J11" s="185">
        <f t="shared" si="2"/>
        <v>1</v>
      </c>
      <c r="K11" s="76">
        <f t="shared" si="3"/>
        <v>2</v>
      </c>
      <c r="L11" s="76">
        <f t="shared" si="3"/>
        <v>2</v>
      </c>
      <c r="M11" s="185">
        <f t="shared" si="3"/>
        <v>4</v>
      </c>
    </row>
    <row r="12" spans="1:13" ht="24" customHeight="1">
      <c r="A12" s="213" t="s">
        <v>31</v>
      </c>
      <c r="B12" s="76">
        <v>0</v>
      </c>
      <c r="C12" s="76">
        <v>0</v>
      </c>
      <c r="D12" s="185">
        <f t="shared" si="0"/>
        <v>0</v>
      </c>
      <c r="E12" s="76">
        <v>0</v>
      </c>
      <c r="F12" s="76">
        <v>0</v>
      </c>
      <c r="G12" s="185">
        <f t="shared" si="1"/>
        <v>0</v>
      </c>
      <c r="H12" s="76">
        <v>2</v>
      </c>
      <c r="I12" s="76">
        <v>1</v>
      </c>
      <c r="J12" s="185">
        <f t="shared" si="2"/>
        <v>3</v>
      </c>
      <c r="K12" s="76">
        <f>SUM(B12,E12,H12)</f>
        <v>2</v>
      </c>
      <c r="L12" s="76">
        <f>SUM(C12,F12,I12)</f>
        <v>1</v>
      </c>
      <c r="M12" s="185">
        <f>SUM(D12,G12,J12)</f>
        <v>3</v>
      </c>
    </row>
    <row r="13" spans="1:13" ht="24" customHeight="1">
      <c r="A13" s="205" t="s">
        <v>6</v>
      </c>
      <c r="B13" s="189">
        <f>SUM(B7:B12)</f>
        <v>1</v>
      </c>
      <c r="C13" s="189">
        <f>SUM(C7:C12)</f>
        <v>7</v>
      </c>
      <c r="D13" s="189">
        <f t="shared" si="0"/>
        <v>8</v>
      </c>
      <c r="E13" s="189">
        <f>SUM(E7:E12)</f>
        <v>2</v>
      </c>
      <c r="F13" s="189">
        <f>SUM(F7:F12)</f>
        <v>11</v>
      </c>
      <c r="G13" s="189">
        <f t="shared" si="1"/>
        <v>13</v>
      </c>
      <c r="H13" s="189">
        <f>SUM(H7:H12)</f>
        <v>4</v>
      </c>
      <c r="I13" s="189">
        <f>SUM(I7:I12)</f>
        <v>4</v>
      </c>
      <c r="J13" s="189">
        <f t="shared" si="2"/>
        <v>8</v>
      </c>
      <c r="K13" s="189">
        <f>SUM(K7:K12)</f>
        <v>7</v>
      </c>
      <c r="L13" s="189">
        <f>SUM(L7:L12)</f>
        <v>22</v>
      </c>
      <c r="M13" s="189">
        <f>SUM(K13:L13)</f>
        <v>29</v>
      </c>
    </row>
    <row r="14" spans="1:13" ht="24" customHeight="1">
      <c r="A14" s="220" t="s">
        <v>75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3" ht="24" customHeight="1">
      <c r="A15" s="202" t="s">
        <v>80</v>
      </c>
      <c r="B15" s="76">
        <v>3</v>
      </c>
      <c r="C15" s="76">
        <v>4</v>
      </c>
      <c r="D15" s="185">
        <f t="shared" si="0"/>
        <v>7</v>
      </c>
      <c r="E15" s="76">
        <v>0</v>
      </c>
      <c r="F15" s="76">
        <v>0</v>
      </c>
      <c r="G15" s="185">
        <f t="shared" si="1"/>
        <v>0</v>
      </c>
      <c r="H15" s="76">
        <v>0</v>
      </c>
      <c r="I15" s="76">
        <v>0</v>
      </c>
      <c r="J15" s="185">
        <f t="shared" si="2"/>
        <v>0</v>
      </c>
      <c r="K15" s="76">
        <f>SUM(B15,E15,H15)</f>
        <v>3</v>
      </c>
      <c r="L15" s="76">
        <f>SUM(C15,F15,I15)</f>
        <v>4</v>
      </c>
      <c r="M15" s="185">
        <f>SUM(D15,G15,J15)</f>
        <v>7</v>
      </c>
    </row>
    <row r="16" spans="1:13" ht="24" customHeight="1">
      <c r="A16" s="221" t="s">
        <v>6</v>
      </c>
      <c r="B16" s="222">
        <f>SUM(B14:B15)</f>
        <v>3</v>
      </c>
      <c r="C16" s="222">
        <f>SUM(C14:C15)</f>
        <v>4</v>
      </c>
      <c r="D16" s="222">
        <f t="shared" si="0"/>
        <v>7</v>
      </c>
      <c r="E16" s="222">
        <f>SUM(E14:E15)</f>
        <v>0</v>
      </c>
      <c r="F16" s="222">
        <f>SUM(F14:F15)</f>
        <v>0</v>
      </c>
      <c r="G16" s="222">
        <f t="shared" si="1"/>
        <v>0</v>
      </c>
      <c r="H16" s="222">
        <f>SUM(H14:H15)</f>
        <v>0</v>
      </c>
      <c r="I16" s="222">
        <f>SUM(I14:I15)</f>
        <v>0</v>
      </c>
      <c r="J16" s="222">
        <f t="shared" si="2"/>
        <v>0</v>
      </c>
      <c r="K16" s="222">
        <f>SUM(K14:K15)</f>
        <v>3</v>
      </c>
      <c r="L16" s="222">
        <f>SUM(L14:L15)</f>
        <v>4</v>
      </c>
      <c r="M16" s="222">
        <f>SUM(M14:M15)</f>
        <v>7</v>
      </c>
    </row>
    <row r="17" spans="1:13" ht="29.25" customHeight="1">
      <c r="A17" s="227" t="s">
        <v>35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15" customHeight="1"/>
    <row r="19" spans="1:13" s="217" customFormat="1" ht="24" customHeight="1">
      <c r="A19" s="692" t="s">
        <v>25</v>
      </c>
      <c r="B19" s="662" t="s">
        <v>2</v>
      </c>
      <c r="C19" s="646"/>
      <c r="D19" s="676"/>
      <c r="E19" s="662" t="s">
        <v>3</v>
      </c>
      <c r="F19" s="646"/>
      <c r="G19" s="676"/>
      <c r="H19" s="662" t="s">
        <v>81</v>
      </c>
      <c r="I19" s="646"/>
      <c r="J19" s="676"/>
      <c r="K19" s="662" t="s">
        <v>7</v>
      </c>
      <c r="L19" s="646"/>
      <c r="M19" s="676"/>
    </row>
    <row r="20" spans="1:13" s="217" customFormat="1" ht="24" customHeight="1">
      <c r="A20" s="693"/>
      <c r="B20" s="97" t="s">
        <v>4</v>
      </c>
      <c r="C20" s="97" t="s">
        <v>5</v>
      </c>
      <c r="D20" s="97" t="s">
        <v>6</v>
      </c>
      <c r="E20" s="97" t="s">
        <v>4</v>
      </c>
      <c r="F20" s="97" t="s">
        <v>5</v>
      </c>
      <c r="G20" s="97" t="s">
        <v>6</v>
      </c>
      <c r="H20" s="97" t="s">
        <v>4</v>
      </c>
      <c r="I20" s="97" t="s">
        <v>5</v>
      </c>
      <c r="J20" s="97" t="s">
        <v>6</v>
      </c>
      <c r="K20" s="97" t="s">
        <v>4</v>
      </c>
      <c r="L20" s="97" t="s">
        <v>5</v>
      </c>
      <c r="M20" s="97" t="s">
        <v>6</v>
      </c>
    </row>
    <row r="21" spans="1:13" ht="24" customHeight="1">
      <c r="A21" s="228" t="s">
        <v>368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24" customHeight="1">
      <c r="A22" s="213" t="s">
        <v>34</v>
      </c>
      <c r="B22" s="76">
        <v>0</v>
      </c>
      <c r="C22" s="76">
        <v>9</v>
      </c>
      <c r="D22" s="185">
        <f aca="true" t="shared" si="4" ref="D22:D30">SUM(B22:C22)</f>
        <v>9</v>
      </c>
      <c r="E22" s="76">
        <v>5</v>
      </c>
      <c r="F22" s="76">
        <v>7</v>
      </c>
      <c r="G22" s="185">
        <f aca="true" t="shared" si="5" ref="G22:G30">SUM(E22:F22)</f>
        <v>12</v>
      </c>
      <c r="H22" s="76">
        <v>2</v>
      </c>
      <c r="I22" s="76">
        <v>9</v>
      </c>
      <c r="J22" s="185">
        <f aca="true" t="shared" si="6" ref="J22:J30">SUM(H22:I22)</f>
        <v>11</v>
      </c>
      <c r="K22" s="76">
        <f aca="true" t="shared" si="7" ref="K22:K30">SUM(B22,E22,H22)</f>
        <v>7</v>
      </c>
      <c r="L22" s="76">
        <f aca="true" t="shared" si="8" ref="L22:L30">SUM(C22,F22,I22)</f>
        <v>25</v>
      </c>
      <c r="M22" s="185">
        <f aca="true" t="shared" si="9" ref="M22:M30">SUM(D22,G22,J22)</f>
        <v>32</v>
      </c>
    </row>
    <row r="23" spans="1:13" ht="24" customHeight="1">
      <c r="A23" s="213" t="s">
        <v>36</v>
      </c>
      <c r="B23" s="76">
        <v>2</v>
      </c>
      <c r="C23" s="76">
        <v>1</v>
      </c>
      <c r="D23" s="185">
        <f>SUM(B23:C23)</f>
        <v>3</v>
      </c>
      <c r="E23" s="76">
        <v>0</v>
      </c>
      <c r="F23" s="76">
        <v>2</v>
      </c>
      <c r="G23" s="185">
        <f>SUM(E23:F23)</f>
        <v>2</v>
      </c>
      <c r="H23" s="76">
        <v>2</v>
      </c>
      <c r="I23" s="76">
        <v>5</v>
      </c>
      <c r="J23" s="185">
        <f>SUM(H23:I23)</f>
        <v>7</v>
      </c>
      <c r="K23" s="76">
        <f aca="true" t="shared" si="10" ref="K23:M24">SUM(B23,E23,H23)</f>
        <v>4</v>
      </c>
      <c r="L23" s="76">
        <f t="shared" si="10"/>
        <v>8</v>
      </c>
      <c r="M23" s="185">
        <f t="shared" si="10"/>
        <v>12</v>
      </c>
    </row>
    <row r="24" spans="1:13" ht="24" customHeight="1">
      <c r="A24" s="213" t="s">
        <v>29</v>
      </c>
      <c r="B24" s="76">
        <v>1</v>
      </c>
      <c r="C24" s="76">
        <v>1</v>
      </c>
      <c r="D24" s="185">
        <f t="shared" si="4"/>
        <v>2</v>
      </c>
      <c r="E24" s="76">
        <v>0</v>
      </c>
      <c r="F24" s="76">
        <v>0</v>
      </c>
      <c r="G24" s="185">
        <f t="shared" si="5"/>
        <v>0</v>
      </c>
      <c r="H24" s="76">
        <v>1</v>
      </c>
      <c r="I24" s="76">
        <v>6</v>
      </c>
      <c r="J24" s="185">
        <f t="shared" si="6"/>
        <v>7</v>
      </c>
      <c r="K24" s="76">
        <f t="shared" si="10"/>
        <v>2</v>
      </c>
      <c r="L24" s="76">
        <f t="shared" si="10"/>
        <v>7</v>
      </c>
      <c r="M24" s="185">
        <f t="shared" si="10"/>
        <v>9</v>
      </c>
    </row>
    <row r="25" spans="1:13" ht="24" customHeight="1">
      <c r="A25" s="213" t="s">
        <v>11</v>
      </c>
      <c r="B25" s="76">
        <v>0</v>
      </c>
      <c r="C25" s="76">
        <v>0</v>
      </c>
      <c r="D25" s="185">
        <f t="shared" si="4"/>
        <v>0</v>
      </c>
      <c r="E25" s="76">
        <v>0</v>
      </c>
      <c r="F25" s="76">
        <v>2</v>
      </c>
      <c r="G25" s="185">
        <f t="shared" si="5"/>
        <v>2</v>
      </c>
      <c r="H25" s="76">
        <v>2</v>
      </c>
      <c r="I25" s="76">
        <v>1</v>
      </c>
      <c r="J25" s="185">
        <f t="shared" si="6"/>
        <v>3</v>
      </c>
      <c r="K25" s="76">
        <f t="shared" si="7"/>
        <v>2</v>
      </c>
      <c r="L25" s="76">
        <f t="shared" si="8"/>
        <v>3</v>
      </c>
      <c r="M25" s="185">
        <f t="shared" si="9"/>
        <v>5</v>
      </c>
    </row>
    <row r="26" spans="1:13" ht="24" customHeight="1">
      <c r="A26" s="213" t="s">
        <v>14</v>
      </c>
      <c r="B26" s="76">
        <v>1</v>
      </c>
      <c r="C26" s="76">
        <v>0</v>
      </c>
      <c r="D26" s="185">
        <f t="shared" si="4"/>
        <v>1</v>
      </c>
      <c r="E26" s="76">
        <v>3</v>
      </c>
      <c r="F26" s="76">
        <v>0</v>
      </c>
      <c r="G26" s="185">
        <f t="shared" si="5"/>
        <v>3</v>
      </c>
      <c r="H26" s="76">
        <v>3</v>
      </c>
      <c r="I26" s="76">
        <v>0</v>
      </c>
      <c r="J26" s="185">
        <f t="shared" si="6"/>
        <v>3</v>
      </c>
      <c r="K26" s="76">
        <f t="shared" si="7"/>
        <v>7</v>
      </c>
      <c r="L26" s="76">
        <f t="shared" si="8"/>
        <v>0</v>
      </c>
      <c r="M26" s="185">
        <f t="shared" si="9"/>
        <v>7</v>
      </c>
    </row>
    <row r="27" spans="1:13" ht="24" customHeight="1">
      <c r="A27" s="213" t="s">
        <v>32</v>
      </c>
      <c r="B27" s="76">
        <v>0</v>
      </c>
      <c r="C27" s="76">
        <v>1</v>
      </c>
      <c r="D27" s="185">
        <f t="shared" si="4"/>
        <v>1</v>
      </c>
      <c r="E27" s="76">
        <v>2</v>
      </c>
      <c r="F27" s="76">
        <v>0</v>
      </c>
      <c r="G27" s="185">
        <f t="shared" si="5"/>
        <v>2</v>
      </c>
      <c r="H27" s="76">
        <v>4</v>
      </c>
      <c r="I27" s="76">
        <v>15</v>
      </c>
      <c r="J27" s="185">
        <f t="shared" si="6"/>
        <v>19</v>
      </c>
      <c r="K27" s="76">
        <f t="shared" si="7"/>
        <v>6</v>
      </c>
      <c r="L27" s="76">
        <f t="shared" si="8"/>
        <v>16</v>
      </c>
      <c r="M27" s="185">
        <f t="shared" si="9"/>
        <v>22</v>
      </c>
    </row>
    <row r="28" spans="1:13" ht="24" customHeight="1">
      <c r="A28" s="213" t="s">
        <v>33</v>
      </c>
      <c r="B28" s="76">
        <v>1</v>
      </c>
      <c r="C28" s="76">
        <v>5</v>
      </c>
      <c r="D28" s="185">
        <f>SUM(B28:C28)</f>
        <v>6</v>
      </c>
      <c r="E28" s="76">
        <v>0</v>
      </c>
      <c r="F28" s="76">
        <v>8</v>
      </c>
      <c r="G28" s="185">
        <f>SUM(E28:F28)</f>
        <v>8</v>
      </c>
      <c r="H28" s="76">
        <v>1</v>
      </c>
      <c r="I28" s="76">
        <v>8</v>
      </c>
      <c r="J28" s="185">
        <f>SUM(H28:I28)</f>
        <v>9</v>
      </c>
      <c r="K28" s="76">
        <f>SUM(B28,E28,H28)</f>
        <v>2</v>
      </c>
      <c r="L28" s="76">
        <f>SUM(C28,F28,I28)</f>
        <v>21</v>
      </c>
      <c r="M28" s="185">
        <f>SUM(D28,G28,J28)</f>
        <v>23</v>
      </c>
    </row>
    <row r="29" spans="1:13" ht="24" customHeight="1">
      <c r="A29" s="213" t="s">
        <v>172</v>
      </c>
      <c r="B29" s="76">
        <v>2</v>
      </c>
      <c r="C29" s="76">
        <v>16</v>
      </c>
      <c r="D29" s="185">
        <f t="shared" si="4"/>
        <v>18</v>
      </c>
      <c r="E29" s="76">
        <v>2</v>
      </c>
      <c r="F29" s="76">
        <v>10</v>
      </c>
      <c r="G29" s="185">
        <f t="shared" si="5"/>
        <v>12</v>
      </c>
      <c r="H29" s="76">
        <v>5</v>
      </c>
      <c r="I29" s="76">
        <v>10</v>
      </c>
      <c r="J29" s="185">
        <f t="shared" si="6"/>
        <v>15</v>
      </c>
      <c r="K29" s="76">
        <f t="shared" si="7"/>
        <v>9</v>
      </c>
      <c r="L29" s="76">
        <f t="shared" si="8"/>
        <v>36</v>
      </c>
      <c r="M29" s="185">
        <f t="shared" si="9"/>
        <v>45</v>
      </c>
    </row>
    <row r="30" spans="1:13" ht="24" customHeight="1">
      <c r="A30" s="221" t="s">
        <v>6</v>
      </c>
      <c r="B30" s="222">
        <f>SUM(B22:B29)</f>
        <v>7</v>
      </c>
      <c r="C30" s="222">
        <f>SUM(C22:C29)</f>
        <v>33</v>
      </c>
      <c r="D30" s="222">
        <f t="shared" si="4"/>
        <v>40</v>
      </c>
      <c r="E30" s="222">
        <f>SUM(E22:E29)</f>
        <v>12</v>
      </c>
      <c r="F30" s="222">
        <f>SUM(F22:F29)</f>
        <v>29</v>
      </c>
      <c r="G30" s="222">
        <f t="shared" si="5"/>
        <v>41</v>
      </c>
      <c r="H30" s="222">
        <f>SUM(H22:H29)</f>
        <v>20</v>
      </c>
      <c r="I30" s="222">
        <f>SUM(I22:I29)</f>
        <v>54</v>
      </c>
      <c r="J30" s="222">
        <f t="shared" si="6"/>
        <v>74</v>
      </c>
      <c r="K30" s="222">
        <f t="shared" si="7"/>
        <v>39</v>
      </c>
      <c r="L30" s="222">
        <f t="shared" si="8"/>
        <v>116</v>
      </c>
      <c r="M30" s="222">
        <f t="shared" si="9"/>
        <v>155</v>
      </c>
    </row>
    <row r="31" spans="1:13" ht="32.25" customHeight="1" thickBot="1">
      <c r="A31" s="223" t="s">
        <v>44</v>
      </c>
      <c r="B31" s="46">
        <f>SUM(B13,B16,,B30)</f>
        <v>11</v>
      </c>
      <c r="C31" s="46">
        <f aca="true" t="shared" si="11" ref="C31:M31">SUM(C13,C16,,C30)</f>
        <v>44</v>
      </c>
      <c r="D31" s="46">
        <f t="shared" si="11"/>
        <v>55</v>
      </c>
      <c r="E31" s="46">
        <f t="shared" si="11"/>
        <v>14</v>
      </c>
      <c r="F31" s="46">
        <f t="shared" si="11"/>
        <v>40</v>
      </c>
      <c r="G31" s="46">
        <f t="shared" si="11"/>
        <v>54</v>
      </c>
      <c r="H31" s="46">
        <f t="shared" si="11"/>
        <v>24</v>
      </c>
      <c r="I31" s="46">
        <f t="shared" si="11"/>
        <v>58</v>
      </c>
      <c r="J31" s="46">
        <f t="shared" si="11"/>
        <v>82</v>
      </c>
      <c r="K31" s="46">
        <f t="shared" si="11"/>
        <v>49</v>
      </c>
      <c r="L31" s="46">
        <f t="shared" si="11"/>
        <v>142</v>
      </c>
      <c r="M31" s="46">
        <f t="shared" si="11"/>
        <v>191</v>
      </c>
    </row>
    <row r="32" spans="1:13" ht="32.25" customHeight="1" thickTop="1">
      <c r="A32" s="219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27" customHeight="1">
      <c r="A33" s="22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s="216" customFormat="1" ht="25.5" customHeight="1">
      <c r="A34" s="680" t="s">
        <v>0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</row>
    <row r="35" spans="1:13" s="216" customFormat="1" ht="25.5" customHeight="1">
      <c r="A35" s="680" t="s">
        <v>331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</row>
    <row r="36" ht="21" customHeight="1"/>
    <row r="37" spans="1:13" s="217" customFormat="1" ht="24" customHeight="1">
      <c r="A37" s="692" t="s">
        <v>1</v>
      </c>
      <c r="B37" s="662" t="s">
        <v>2</v>
      </c>
      <c r="C37" s="646"/>
      <c r="D37" s="676"/>
      <c r="E37" s="662" t="s">
        <v>3</v>
      </c>
      <c r="F37" s="646"/>
      <c r="G37" s="676"/>
      <c r="H37" s="662" t="s">
        <v>81</v>
      </c>
      <c r="I37" s="646"/>
      <c r="J37" s="676"/>
      <c r="K37" s="662" t="s">
        <v>7</v>
      </c>
      <c r="L37" s="646"/>
      <c r="M37" s="676"/>
    </row>
    <row r="38" spans="1:13" s="217" customFormat="1" ht="24" customHeight="1">
      <c r="A38" s="693"/>
      <c r="B38" s="97" t="s">
        <v>4</v>
      </c>
      <c r="C38" s="97" t="s">
        <v>5</v>
      </c>
      <c r="D38" s="97" t="s">
        <v>6</v>
      </c>
      <c r="E38" s="97" t="s">
        <v>4</v>
      </c>
      <c r="F38" s="97" t="s">
        <v>5</v>
      </c>
      <c r="G38" s="97" t="s">
        <v>6</v>
      </c>
      <c r="H38" s="97" t="s">
        <v>4</v>
      </c>
      <c r="I38" s="97" t="s">
        <v>5</v>
      </c>
      <c r="J38" s="97" t="s">
        <v>6</v>
      </c>
      <c r="K38" s="97" t="s">
        <v>4</v>
      </c>
      <c r="L38" s="97" t="s">
        <v>5</v>
      </c>
      <c r="M38" s="97" t="s">
        <v>6</v>
      </c>
    </row>
    <row r="39" spans="1:13" ht="24" customHeight="1">
      <c r="A39" s="224" t="s">
        <v>370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4" customHeight="1">
      <c r="A40" s="213" t="s">
        <v>215</v>
      </c>
      <c r="B40" s="76">
        <v>6</v>
      </c>
      <c r="C40" s="76">
        <v>10</v>
      </c>
      <c r="D40" s="185">
        <f>SUM(B40:C40)</f>
        <v>16</v>
      </c>
      <c r="E40" s="76">
        <v>2</v>
      </c>
      <c r="F40" s="76">
        <v>1</v>
      </c>
      <c r="G40" s="185">
        <f>SUM(E40:F40)</f>
        <v>3</v>
      </c>
      <c r="H40" s="76">
        <v>0</v>
      </c>
      <c r="I40" s="76">
        <v>0</v>
      </c>
      <c r="J40" s="185">
        <f>SUM(H40:I40)</f>
        <v>0</v>
      </c>
      <c r="K40" s="76">
        <f aca="true" t="shared" si="12" ref="K40:M44">SUM(B40,E40,H40)</f>
        <v>8</v>
      </c>
      <c r="L40" s="76">
        <f t="shared" si="12"/>
        <v>11</v>
      </c>
      <c r="M40" s="185">
        <f t="shared" si="12"/>
        <v>19</v>
      </c>
    </row>
    <row r="41" spans="1:13" ht="24" customHeight="1">
      <c r="A41" s="213" t="s">
        <v>217</v>
      </c>
      <c r="B41" s="76">
        <v>3</v>
      </c>
      <c r="C41" s="76">
        <v>5</v>
      </c>
      <c r="D41" s="185">
        <f>SUM(B41:C41)</f>
        <v>8</v>
      </c>
      <c r="E41" s="76">
        <v>0</v>
      </c>
      <c r="F41" s="76">
        <v>4</v>
      </c>
      <c r="G41" s="185">
        <f>SUM(E41:F41)</f>
        <v>4</v>
      </c>
      <c r="H41" s="76">
        <v>0</v>
      </c>
      <c r="I41" s="76">
        <v>0</v>
      </c>
      <c r="J41" s="185">
        <f>SUM(H41:I41)</f>
        <v>0</v>
      </c>
      <c r="K41" s="76">
        <f t="shared" si="12"/>
        <v>3</v>
      </c>
      <c r="L41" s="76">
        <f t="shared" si="12"/>
        <v>9</v>
      </c>
      <c r="M41" s="185">
        <f t="shared" si="12"/>
        <v>12</v>
      </c>
    </row>
    <row r="42" spans="1:13" ht="24" customHeight="1">
      <c r="A42" s="213" t="s">
        <v>37</v>
      </c>
      <c r="B42" s="76">
        <v>0</v>
      </c>
      <c r="C42" s="76">
        <v>0</v>
      </c>
      <c r="D42" s="185">
        <f>SUM(B42:C42)</f>
        <v>0</v>
      </c>
      <c r="E42" s="76">
        <v>3</v>
      </c>
      <c r="F42" s="76">
        <v>2</v>
      </c>
      <c r="G42" s="185">
        <f>SUM(E42:F42)</f>
        <v>5</v>
      </c>
      <c r="H42" s="76">
        <v>6</v>
      </c>
      <c r="I42" s="76">
        <v>8</v>
      </c>
      <c r="J42" s="185">
        <f>SUM(H42:I42)</f>
        <v>14</v>
      </c>
      <c r="K42" s="76">
        <f t="shared" si="12"/>
        <v>9</v>
      </c>
      <c r="L42" s="76">
        <f t="shared" si="12"/>
        <v>10</v>
      </c>
      <c r="M42" s="185">
        <f t="shared" si="12"/>
        <v>19</v>
      </c>
    </row>
    <row r="43" spans="1:13" ht="24" customHeight="1">
      <c r="A43" s="213" t="s">
        <v>216</v>
      </c>
      <c r="B43" s="76">
        <v>0</v>
      </c>
      <c r="C43" s="76">
        <v>0</v>
      </c>
      <c r="D43" s="185">
        <f>SUM(B43:C43)</f>
        <v>0</v>
      </c>
      <c r="E43" s="76">
        <v>0</v>
      </c>
      <c r="F43" s="76">
        <v>1</v>
      </c>
      <c r="G43" s="185">
        <f>SUM(E43:F43)</f>
        <v>1</v>
      </c>
      <c r="H43" s="76">
        <v>0</v>
      </c>
      <c r="I43" s="76">
        <v>1</v>
      </c>
      <c r="J43" s="185">
        <f>SUM(H43:I43)</f>
        <v>1</v>
      </c>
      <c r="K43" s="76">
        <f t="shared" si="12"/>
        <v>0</v>
      </c>
      <c r="L43" s="76">
        <f t="shared" si="12"/>
        <v>2</v>
      </c>
      <c r="M43" s="185">
        <f t="shared" si="12"/>
        <v>2</v>
      </c>
    </row>
    <row r="44" spans="1:13" ht="24" customHeight="1">
      <c r="A44" s="213" t="s">
        <v>166</v>
      </c>
      <c r="B44" s="76">
        <v>0</v>
      </c>
      <c r="C44" s="76">
        <v>0</v>
      </c>
      <c r="D44" s="185">
        <f>SUM(B44:C44)</f>
        <v>0</v>
      </c>
      <c r="E44" s="76">
        <v>0</v>
      </c>
      <c r="F44" s="76">
        <v>0</v>
      </c>
      <c r="G44" s="185">
        <f>SUM(E44:F44)</f>
        <v>0</v>
      </c>
      <c r="H44" s="76">
        <v>9</v>
      </c>
      <c r="I44" s="76">
        <v>3</v>
      </c>
      <c r="J44" s="185">
        <f>SUM(H44:I44)</f>
        <v>12</v>
      </c>
      <c r="K44" s="76">
        <f t="shared" si="12"/>
        <v>9</v>
      </c>
      <c r="L44" s="76">
        <f t="shared" si="12"/>
        <v>3</v>
      </c>
      <c r="M44" s="185">
        <f t="shared" si="12"/>
        <v>12</v>
      </c>
    </row>
    <row r="45" spans="1:13" ht="9.75" customHeight="1">
      <c r="A45" s="213"/>
      <c r="B45" s="76"/>
      <c r="C45" s="76"/>
      <c r="D45" s="185"/>
      <c r="E45" s="76"/>
      <c r="F45" s="76"/>
      <c r="G45" s="185"/>
      <c r="H45" s="76"/>
      <c r="I45" s="76"/>
      <c r="J45" s="185"/>
      <c r="K45" s="76"/>
      <c r="L45" s="76"/>
      <c r="M45" s="185"/>
    </row>
    <row r="46" spans="1:13" ht="24" customHeight="1">
      <c r="A46" s="214" t="s">
        <v>6</v>
      </c>
      <c r="B46" s="164">
        <f>SUM(B40:B45)</f>
        <v>9</v>
      </c>
      <c r="C46" s="164">
        <f>SUM(C40:C45)</f>
        <v>15</v>
      </c>
      <c r="D46" s="164">
        <f>SUM(B46:C46)</f>
        <v>24</v>
      </c>
      <c r="E46" s="164">
        <f>SUM(E40:E45)</f>
        <v>5</v>
      </c>
      <c r="F46" s="164">
        <f>SUM(F40:F45)</f>
        <v>8</v>
      </c>
      <c r="G46" s="164">
        <f>SUM(E46:F46)</f>
        <v>13</v>
      </c>
      <c r="H46" s="164">
        <f>SUM(H40:H45)</f>
        <v>15</v>
      </c>
      <c r="I46" s="164">
        <f>SUM(I40:I45)</f>
        <v>12</v>
      </c>
      <c r="J46" s="164">
        <f>SUM(H46:I46)</f>
        <v>27</v>
      </c>
      <c r="K46" s="164">
        <f>SUM(B46,E46,H46)</f>
        <v>29</v>
      </c>
      <c r="L46" s="164">
        <f>SUM(C46,F46,I46)</f>
        <v>35</v>
      </c>
      <c r="M46" s="164">
        <f>SUM(D46,G46,J46)</f>
        <v>64</v>
      </c>
    </row>
    <row r="47" spans="1:13" ht="24" customHeight="1">
      <c r="A47" s="220" t="s">
        <v>371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24" customHeight="1">
      <c r="A48" s="225" t="s">
        <v>80</v>
      </c>
      <c r="B48" s="98">
        <v>1</v>
      </c>
      <c r="C48" s="98">
        <v>9</v>
      </c>
      <c r="D48" s="226">
        <f>SUM(B48:C48)</f>
        <v>10</v>
      </c>
      <c r="E48" s="98">
        <v>4</v>
      </c>
      <c r="F48" s="98">
        <v>8</v>
      </c>
      <c r="G48" s="226">
        <f>SUM(E48:F48)</f>
        <v>12</v>
      </c>
      <c r="H48" s="98">
        <v>5</v>
      </c>
      <c r="I48" s="98">
        <v>16</v>
      </c>
      <c r="J48" s="226">
        <f>SUM(H48:I48)</f>
        <v>21</v>
      </c>
      <c r="K48" s="98">
        <f aca="true" t="shared" si="13" ref="K48:M49">SUM(B48,E48,H48)</f>
        <v>10</v>
      </c>
      <c r="L48" s="98">
        <f t="shared" si="13"/>
        <v>33</v>
      </c>
      <c r="M48" s="226">
        <f t="shared" si="13"/>
        <v>43</v>
      </c>
    </row>
    <row r="49" spans="1:13" ht="24" customHeight="1">
      <c r="A49" s="214" t="s">
        <v>6</v>
      </c>
      <c r="B49" s="164">
        <f>SUM(B47:B48)</f>
        <v>1</v>
      </c>
      <c r="C49" s="164">
        <f>SUM(C47:C48)</f>
        <v>9</v>
      </c>
      <c r="D49" s="164">
        <f>SUM(B49:C49)</f>
        <v>10</v>
      </c>
      <c r="E49" s="164">
        <f>SUM(E47:E48)</f>
        <v>4</v>
      </c>
      <c r="F49" s="164">
        <f>SUM(F47:F48)</f>
        <v>8</v>
      </c>
      <c r="G49" s="164">
        <f>SUM(E49:F49)</f>
        <v>12</v>
      </c>
      <c r="H49" s="164">
        <f>SUM(H47:H48)</f>
        <v>5</v>
      </c>
      <c r="I49" s="164">
        <f>SUM(I47:I48)</f>
        <v>16</v>
      </c>
      <c r="J49" s="164">
        <f>SUM(H49:I49)</f>
        <v>21</v>
      </c>
      <c r="K49" s="164">
        <f t="shared" si="13"/>
        <v>10</v>
      </c>
      <c r="L49" s="164">
        <f t="shared" si="13"/>
        <v>33</v>
      </c>
      <c r="M49" s="164">
        <f t="shared" si="13"/>
        <v>43</v>
      </c>
    </row>
    <row r="50" spans="1:13" ht="24" customHeight="1" hidden="1">
      <c r="A50" s="220" t="s">
        <v>27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24" customHeight="1" hidden="1">
      <c r="A51" s="225" t="s">
        <v>173</v>
      </c>
      <c r="B51" s="98">
        <v>0</v>
      </c>
      <c r="C51" s="98">
        <v>0</v>
      </c>
      <c r="D51" s="226">
        <f>SUM(B51:C51)</f>
        <v>0</v>
      </c>
      <c r="E51" s="98">
        <v>0</v>
      </c>
      <c r="F51" s="98">
        <v>0</v>
      </c>
      <c r="G51" s="226">
        <f>SUM(E51:F51)</f>
        <v>0</v>
      </c>
      <c r="H51" s="98">
        <v>0</v>
      </c>
      <c r="I51" s="98">
        <v>0</v>
      </c>
      <c r="J51" s="226">
        <f>SUM(H51:I51)</f>
        <v>0</v>
      </c>
      <c r="K51" s="98">
        <f aca="true" t="shared" si="14" ref="K51:M52">SUM(B51,E51,H51)</f>
        <v>0</v>
      </c>
      <c r="L51" s="98">
        <f t="shared" si="14"/>
        <v>0</v>
      </c>
      <c r="M51" s="226">
        <f t="shared" si="14"/>
        <v>0</v>
      </c>
    </row>
    <row r="52" spans="1:13" ht="24" customHeight="1" hidden="1">
      <c r="A52" s="214" t="s">
        <v>6</v>
      </c>
      <c r="B52" s="164">
        <f>SUM(B50:B51)</f>
        <v>0</v>
      </c>
      <c r="C52" s="164">
        <f>SUM(C50:C51)</f>
        <v>0</v>
      </c>
      <c r="D52" s="164">
        <f>SUM(B52:C52)</f>
        <v>0</v>
      </c>
      <c r="E52" s="164">
        <f>SUM(E50:E51)</f>
        <v>0</v>
      </c>
      <c r="F52" s="164">
        <f>SUM(F50:F51)</f>
        <v>0</v>
      </c>
      <c r="G52" s="164">
        <f>SUM(E52:F52)</f>
        <v>0</v>
      </c>
      <c r="H52" s="164">
        <f>SUM(H50:H51)</f>
        <v>0</v>
      </c>
      <c r="I52" s="164">
        <f>SUM(I50:I51)</f>
        <v>0</v>
      </c>
      <c r="J52" s="164">
        <f>SUM(H52:I52)</f>
        <v>0</v>
      </c>
      <c r="K52" s="164">
        <f t="shared" si="14"/>
        <v>0</v>
      </c>
      <c r="L52" s="164">
        <f t="shared" si="14"/>
        <v>0</v>
      </c>
      <c r="M52" s="164">
        <f t="shared" si="14"/>
        <v>0</v>
      </c>
    </row>
    <row r="53" spans="1:13" ht="24" customHeight="1">
      <c r="A53" s="219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1:13" ht="24" customHeight="1">
      <c r="A54" s="21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24" customHeight="1">
      <c r="A55" s="215" t="s">
        <v>38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0"/>
      <c r="M55" s="63"/>
    </row>
    <row r="56" spans="1:13" s="217" customFormat="1" ht="23.25" customHeight="1">
      <c r="A56" s="692" t="s">
        <v>1</v>
      </c>
      <c r="B56" s="662" t="s">
        <v>2</v>
      </c>
      <c r="C56" s="646"/>
      <c r="D56" s="676"/>
      <c r="E56" s="662" t="s">
        <v>3</v>
      </c>
      <c r="F56" s="646"/>
      <c r="G56" s="676"/>
      <c r="H56" s="662" t="s">
        <v>81</v>
      </c>
      <c r="I56" s="646"/>
      <c r="J56" s="676"/>
      <c r="K56" s="662" t="s">
        <v>7</v>
      </c>
      <c r="L56" s="646"/>
      <c r="M56" s="676"/>
    </row>
    <row r="57" spans="1:13" s="217" customFormat="1" ht="23.25" customHeight="1">
      <c r="A57" s="693"/>
      <c r="B57" s="97" t="s">
        <v>4</v>
      </c>
      <c r="C57" s="97" t="s">
        <v>5</v>
      </c>
      <c r="D57" s="97" t="s">
        <v>6</v>
      </c>
      <c r="E57" s="97" t="s">
        <v>4</v>
      </c>
      <c r="F57" s="97" t="s">
        <v>5</v>
      </c>
      <c r="G57" s="97" t="s">
        <v>6</v>
      </c>
      <c r="H57" s="97" t="s">
        <v>4</v>
      </c>
      <c r="I57" s="97" t="s">
        <v>5</v>
      </c>
      <c r="J57" s="97" t="s">
        <v>6</v>
      </c>
      <c r="K57" s="97" t="s">
        <v>4</v>
      </c>
      <c r="L57" s="97" t="s">
        <v>5</v>
      </c>
      <c r="M57" s="97" t="s">
        <v>6</v>
      </c>
    </row>
    <row r="58" spans="1:13" s="217" customFormat="1" ht="24" customHeight="1">
      <c r="A58" s="220" t="s">
        <v>372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21" customHeight="1">
      <c r="A59" s="213" t="s">
        <v>226</v>
      </c>
      <c r="B59" s="76">
        <v>15</v>
      </c>
      <c r="C59" s="76">
        <v>19</v>
      </c>
      <c r="D59" s="185">
        <f aca="true" t="shared" si="15" ref="D59:D64">SUM(B59:C59)</f>
        <v>34</v>
      </c>
      <c r="E59" s="76">
        <v>11</v>
      </c>
      <c r="F59" s="76">
        <v>24</v>
      </c>
      <c r="G59" s="185">
        <f aca="true" t="shared" si="16" ref="G59:G67">SUM(E59:F59)</f>
        <v>35</v>
      </c>
      <c r="H59" s="76">
        <v>2</v>
      </c>
      <c r="I59" s="76">
        <v>3</v>
      </c>
      <c r="J59" s="185">
        <f aca="true" t="shared" si="17" ref="J59:J67">SUM(H59:I59)</f>
        <v>5</v>
      </c>
      <c r="K59" s="76">
        <f aca="true" t="shared" si="18" ref="K59:K64">SUM(B59,E59,H59)</f>
        <v>28</v>
      </c>
      <c r="L59" s="76">
        <f aca="true" t="shared" si="19" ref="L59:L64">SUM(C59,F59,I59)</f>
        <v>46</v>
      </c>
      <c r="M59" s="185">
        <f aca="true" t="shared" si="20" ref="M59:M64">SUM(D59,G59,J59)</f>
        <v>74</v>
      </c>
    </row>
    <row r="60" spans="1:13" ht="21" customHeight="1">
      <c r="A60" s="213" t="s">
        <v>227</v>
      </c>
      <c r="B60" s="76">
        <v>10</v>
      </c>
      <c r="C60" s="76">
        <v>24</v>
      </c>
      <c r="D60" s="185">
        <f t="shared" si="15"/>
        <v>34</v>
      </c>
      <c r="E60" s="76">
        <v>9</v>
      </c>
      <c r="F60" s="76">
        <v>22</v>
      </c>
      <c r="G60" s="185">
        <f t="shared" si="16"/>
        <v>31</v>
      </c>
      <c r="H60" s="76">
        <v>1</v>
      </c>
      <c r="I60" s="76">
        <v>0</v>
      </c>
      <c r="J60" s="185">
        <f t="shared" si="17"/>
        <v>1</v>
      </c>
      <c r="K60" s="76">
        <f t="shared" si="18"/>
        <v>20</v>
      </c>
      <c r="L60" s="76">
        <f t="shared" si="19"/>
        <v>46</v>
      </c>
      <c r="M60" s="185">
        <f t="shared" si="20"/>
        <v>66</v>
      </c>
    </row>
    <row r="61" spans="1:13" ht="21" customHeight="1">
      <c r="A61" s="213" t="s">
        <v>228</v>
      </c>
      <c r="B61" s="76">
        <v>7</v>
      </c>
      <c r="C61" s="76">
        <v>26</v>
      </c>
      <c r="D61" s="185">
        <f t="shared" si="15"/>
        <v>33</v>
      </c>
      <c r="E61" s="76">
        <v>13</v>
      </c>
      <c r="F61" s="76">
        <v>20</v>
      </c>
      <c r="G61" s="185">
        <f t="shared" si="16"/>
        <v>33</v>
      </c>
      <c r="H61" s="76">
        <v>1</v>
      </c>
      <c r="I61" s="76">
        <v>0</v>
      </c>
      <c r="J61" s="185">
        <f t="shared" si="17"/>
        <v>1</v>
      </c>
      <c r="K61" s="76">
        <f t="shared" si="18"/>
        <v>21</v>
      </c>
      <c r="L61" s="76">
        <f t="shared" si="19"/>
        <v>46</v>
      </c>
      <c r="M61" s="185">
        <f t="shared" si="20"/>
        <v>67</v>
      </c>
    </row>
    <row r="62" spans="1:13" ht="21" customHeight="1">
      <c r="A62" s="213" t="s">
        <v>229</v>
      </c>
      <c r="B62" s="76">
        <v>11</v>
      </c>
      <c r="C62" s="76">
        <v>22</v>
      </c>
      <c r="D62" s="185">
        <f t="shared" si="15"/>
        <v>33</v>
      </c>
      <c r="E62" s="76">
        <v>0</v>
      </c>
      <c r="F62" s="76">
        <v>0</v>
      </c>
      <c r="G62" s="185">
        <f>SUM(E62:F62)</f>
        <v>0</v>
      </c>
      <c r="H62" s="76">
        <v>2</v>
      </c>
      <c r="I62" s="76">
        <v>1</v>
      </c>
      <c r="J62" s="185">
        <f>SUM(H62:I62)</f>
        <v>3</v>
      </c>
      <c r="K62" s="76">
        <f t="shared" si="18"/>
        <v>13</v>
      </c>
      <c r="L62" s="76">
        <f t="shared" si="19"/>
        <v>23</v>
      </c>
      <c r="M62" s="185">
        <f t="shared" si="20"/>
        <v>36</v>
      </c>
    </row>
    <row r="63" spans="1:13" ht="21" customHeight="1">
      <c r="A63" s="213" t="s">
        <v>112</v>
      </c>
      <c r="B63" s="76">
        <v>0</v>
      </c>
      <c r="C63" s="76">
        <v>0</v>
      </c>
      <c r="D63" s="185">
        <f t="shared" si="15"/>
        <v>0</v>
      </c>
      <c r="E63" s="76">
        <v>0</v>
      </c>
      <c r="F63" s="76">
        <v>0</v>
      </c>
      <c r="G63" s="185">
        <f>SUM(E63:F63)</f>
        <v>0</v>
      </c>
      <c r="H63" s="76">
        <v>0</v>
      </c>
      <c r="I63" s="76">
        <v>1</v>
      </c>
      <c r="J63" s="185">
        <f>SUM(H63:I63)</f>
        <v>1</v>
      </c>
      <c r="K63" s="76">
        <f t="shared" si="18"/>
        <v>0</v>
      </c>
      <c r="L63" s="76">
        <f t="shared" si="19"/>
        <v>1</v>
      </c>
      <c r="M63" s="185">
        <f t="shared" si="20"/>
        <v>1</v>
      </c>
    </row>
    <row r="64" spans="1:13" ht="21" customHeight="1">
      <c r="A64" s="213" t="s">
        <v>36</v>
      </c>
      <c r="B64" s="76">
        <v>2</v>
      </c>
      <c r="C64" s="76">
        <v>13</v>
      </c>
      <c r="D64" s="185">
        <f t="shared" si="15"/>
        <v>15</v>
      </c>
      <c r="E64" s="76">
        <v>1</v>
      </c>
      <c r="F64" s="76">
        <v>3</v>
      </c>
      <c r="G64" s="185">
        <f t="shared" si="16"/>
        <v>4</v>
      </c>
      <c r="H64" s="76">
        <v>3</v>
      </c>
      <c r="I64" s="76">
        <v>47</v>
      </c>
      <c r="J64" s="185">
        <f t="shared" si="17"/>
        <v>50</v>
      </c>
      <c r="K64" s="76">
        <f t="shared" si="18"/>
        <v>6</v>
      </c>
      <c r="L64" s="76">
        <f t="shared" si="19"/>
        <v>63</v>
      </c>
      <c r="M64" s="185">
        <f t="shared" si="20"/>
        <v>69</v>
      </c>
    </row>
    <row r="65" spans="1:13" ht="21" customHeight="1">
      <c r="A65" s="213" t="s">
        <v>29</v>
      </c>
      <c r="B65" s="76">
        <v>7</v>
      </c>
      <c r="C65" s="76">
        <v>5</v>
      </c>
      <c r="D65" s="185">
        <f aca="true" t="shared" si="21" ref="D65:D72">SUM(B65:C65)</f>
        <v>12</v>
      </c>
      <c r="E65" s="76">
        <v>0</v>
      </c>
      <c r="F65" s="76">
        <v>2</v>
      </c>
      <c r="G65" s="185">
        <f t="shared" si="16"/>
        <v>2</v>
      </c>
      <c r="H65" s="76">
        <v>7</v>
      </c>
      <c r="I65" s="76">
        <v>24</v>
      </c>
      <c r="J65" s="185">
        <f t="shared" si="17"/>
        <v>31</v>
      </c>
      <c r="K65" s="76">
        <f aca="true" t="shared" si="22" ref="K65:M72">SUM(B65,E65,H65)</f>
        <v>14</v>
      </c>
      <c r="L65" s="76">
        <f t="shared" si="22"/>
        <v>31</v>
      </c>
      <c r="M65" s="185">
        <f t="shared" si="22"/>
        <v>45</v>
      </c>
    </row>
    <row r="66" spans="1:13" ht="21" customHeight="1">
      <c r="A66" s="213" t="s">
        <v>40</v>
      </c>
      <c r="B66" s="76">
        <v>0</v>
      </c>
      <c r="C66" s="76">
        <v>1</v>
      </c>
      <c r="D66" s="185">
        <f t="shared" si="21"/>
        <v>1</v>
      </c>
      <c r="E66" s="76">
        <v>2</v>
      </c>
      <c r="F66" s="76">
        <v>3</v>
      </c>
      <c r="G66" s="185">
        <f t="shared" si="16"/>
        <v>5</v>
      </c>
      <c r="H66" s="76">
        <v>2</v>
      </c>
      <c r="I66" s="76">
        <v>4</v>
      </c>
      <c r="J66" s="185">
        <f t="shared" si="17"/>
        <v>6</v>
      </c>
      <c r="K66" s="76">
        <f t="shared" si="22"/>
        <v>4</v>
      </c>
      <c r="L66" s="76">
        <f t="shared" si="22"/>
        <v>8</v>
      </c>
      <c r="M66" s="185">
        <f t="shared" si="22"/>
        <v>12</v>
      </c>
    </row>
    <row r="67" spans="1:13" ht="21" customHeight="1">
      <c r="A67" s="213" t="s">
        <v>14</v>
      </c>
      <c r="B67" s="76">
        <v>5</v>
      </c>
      <c r="C67" s="76">
        <v>0</v>
      </c>
      <c r="D67" s="185">
        <f t="shared" si="21"/>
        <v>5</v>
      </c>
      <c r="E67" s="76">
        <v>2</v>
      </c>
      <c r="F67" s="76">
        <v>0</v>
      </c>
      <c r="G67" s="185">
        <f t="shared" si="16"/>
        <v>2</v>
      </c>
      <c r="H67" s="76">
        <v>19</v>
      </c>
      <c r="I67" s="76">
        <v>4</v>
      </c>
      <c r="J67" s="185">
        <f t="shared" si="17"/>
        <v>23</v>
      </c>
      <c r="K67" s="76">
        <f t="shared" si="22"/>
        <v>26</v>
      </c>
      <c r="L67" s="76">
        <f t="shared" si="22"/>
        <v>4</v>
      </c>
      <c r="M67" s="185">
        <f t="shared" si="22"/>
        <v>30</v>
      </c>
    </row>
    <row r="68" spans="1:13" ht="21" customHeight="1">
      <c r="A68" s="213" t="s">
        <v>32</v>
      </c>
      <c r="B68" s="76">
        <v>10</v>
      </c>
      <c r="C68" s="76">
        <v>9</v>
      </c>
      <c r="D68" s="185">
        <f t="shared" si="21"/>
        <v>19</v>
      </c>
      <c r="E68" s="76">
        <v>3</v>
      </c>
      <c r="F68" s="76">
        <v>9</v>
      </c>
      <c r="G68" s="185">
        <f aca="true" t="shared" si="23" ref="G68:G73">SUM(E68:F68)</f>
        <v>12</v>
      </c>
      <c r="H68" s="76">
        <v>31</v>
      </c>
      <c r="I68" s="76">
        <v>47</v>
      </c>
      <c r="J68" s="185">
        <f aca="true" t="shared" si="24" ref="J68:J73">SUM(H68:I68)</f>
        <v>78</v>
      </c>
      <c r="K68" s="76">
        <f t="shared" si="22"/>
        <v>44</v>
      </c>
      <c r="L68" s="76">
        <f t="shared" si="22"/>
        <v>65</v>
      </c>
      <c r="M68" s="185">
        <f t="shared" si="22"/>
        <v>109</v>
      </c>
    </row>
    <row r="69" spans="1:13" ht="21" customHeight="1">
      <c r="A69" s="213" t="s">
        <v>39</v>
      </c>
      <c r="B69" s="76">
        <v>4</v>
      </c>
      <c r="C69" s="76">
        <v>17</v>
      </c>
      <c r="D69" s="185">
        <f t="shared" si="21"/>
        <v>21</v>
      </c>
      <c r="E69" s="76">
        <v>1</v>
      </c>
      <c r="F69" s="76">
        <v>19</v>
      </c>
      <c r="G69" s="185">
        <f t="shared" si="23"/>
        <v>20</v>
      </c>
      <c r="H69" s="76">
        <v>9</v>
      </c>
      <c r="I69" s="76">
        <v>39</v>
      </c>
      <c r="J69" s="185">
        <f t="shared" si="24"/>
        <v>48</v>
      </c>
      <c r="K69" s="76">
        <f t="shared" si="22"/>
        <v>14</v>
      </c>
      <c r="L69" s="76">
        <f t="shared" si="22"/>
        <v>75</v>
      </c>
      <c r="M69" s="185">
        <f t="shared" si="22"/>
        <v>89</v>
      </c>
    </row>
    <row r="70" spans="1:13" ht="21" customHeight="1">
      <c r="A70" s="213" t="s">
        <v>13</v>
      </c>
      <c r="B70" s="76">
        <v>5</v>
      </c>
      <c r="C70" s="76">
        <v>7</v>
      </c>
      <c r="D70" s="185">
        <f t="shared" si="21"/>
        <v>12</v>
      </c>
      <c r="E70" s="76">
        <v>1</v>
      </c>
      <c r="F70" s="76">
        <v>5</v>
      </c>
      <c r="G70" s="185">
        <f t="shared" si="23"/>
        <v>6</v>
      </c>
      <c r="H70" s="76">
        <v>1</v>
      </c>
      <c r="I70" s="76">
        <v>23</v>
      </c>
      <c r="J70" s="185">
        <f t="shared" si="24"/>
        <v>24</v>
      </c>
      <c r="K70" s="76">
        <f t="shared" si="22"/>
        <v>7</v>
      </c>
      <c r="L70" s="76">
        <f t="shared" si="22"/>
        <v>35</v>
      </c>
      <c r="M70" s="185">
        <f t="shared" si="22"/>
        <v>42</v>
      </c>
    </row>
    <row r="71" spans="1:13" ht="21" customHeight="1">
      <c r="A71" s="213" t="s">
        <v>76</v>
      </c>
      <c r="B71" s="76">
        <v>0</v>
      </c>
      <c r="C71" s="76">
        <v>0</v>
      </c>
      <c r="D71" s="185">
        <f t="shared" si="21"/>
        <v>0</v>
      </c>
      <c r="E71" s="76">
        <v>0</v>
      </c>
      <c r="F71" s="76">
        <v>0</v>
      </c>
      <c r="G71" s="185">
        <f t="shared" si="23"/>
        <v>0</v>
      </c>
      <c r="H71" s="76">
        <v>2</v>
      </c>
      <c r="I71" s="76">
        <v>3</v>
      </c>
      <c r="J71" s="185">
        <f t="shared" si="24"/>
        <v>5</v>
      </c>
      <c r="K71" s="76">
        <f t="shared" si="22"/>
        <v>2</v>
      </c>
      <c r="L71" s="76">
        <f t="shared" si="22"/>
        <v>3</v>
      </c>
      <c r="M71" s="185">
        <f t="shared" si="22"/>
        <v>5</v>
      </c>
    </row>
    <row r="72" spans="1:13" ht="21" customHeight="1">
      <c r="A72" s="213" t="s">
        <v>172</v>
      </c>
      <c r="B72" s="76">
        <v>2</v>
      </c>
      <c r="C72" s="76">
        <v>20</v>
      </c>
      <c r="D72" s="185">
        <f t="shared" si="21"/>
        <v>22</v>
      </c>
      <c r="E72" s="76">
        <v>0</v>
      </c>
      <c r="F72" s="76">
        <v>0</v>
      </c>
      <c r="G72" s="185">
        <f t="shared" si="23"/>
        <v>0</v>
      </c>
      <c r="H72" s="76">
        <v>0</v>
      </c>
      <c r="I72" s="76">
        <v>0</v>
      </c>
      <c r="J72" s="185">
        <f t="shared" si="24"/>
        <v>0</v>
      </c>
      <c r="K72" s="76">
        <f t="shared" si="22"/>
        <v>2</v>
      </c>
      <c r="L72" s="76">
        <f t="shared" si="22"/>
        <v>20</v>
      </c>
      <c r="M72" s="185">
        <f t="shared" si="22"/>
        <v>22</v>
      </c>
    </row>
    <row r="73" spans="1:13" ht="24.75" customHeight="1">
      <c r="A73" s="214" t="s">
        <v>6</v>
      </c>
      <c r="B73" s="164">
        <f>SUM(B59:B72)</f>
        <v>78</v>
      </c>
      <c r="C73" s="164">
        <f>SUM(C59:C72)</f>
        <v>163</v>
      </c>
      <c r="D73" s="164">
        <f>SUM(B73:C73)</f>
        <v>241</v>
      </c>
      <c r="E73" s="164">
        <f>SUM(E59:E72)</f>
        <v>43</v>
      </c>
      <c r="F73" s="164">
        <f>SUM(F59:F72)</f>
        <v>107</v>
      </c>
      <c r="G73" s="164">
        <f t="shared" si="23"/>
        <v>150</v>
      </c>
      <c r="H73" s="164">
        <f>SUM(H59:H72)</f>
        <v>80</v>
      </c>
      <c r="I73" s="164">
        <f>SUM(I59:I72)</f>
        <v>196</v>
      </c>
      <c r="J73" s="164">
        <f t="shared" si="24"/>
        <v>276</v>
      </c>
      <c r="K73" s="164">
        <f>SUM(K59:K72)</f>
        <v>201</v>
      </c>
      <c r="L73" s="164">
        <f>SUM(L59:L72)</f>
        <v>466</v>
      </c>
      <c r="M73" s="164">
        <f>SUM(K73:L73)</f>
        <v>667</v>
      </c>
    </row>
    <row r="74" spans="1:13" ht="24.75" customHeight="1">
      <c r="A74" s="214" t="s">
        <v>43</v>
      </c>
      <c r="B74" s="164">
        <f>SUM(B46,B49,B52,B73)</f>
        <v>88</v>
      </c>
      <c r="C74" s="164">
        <f aca="true" t="shared" si="25" ref="C74:M74">SUM(C46,C49,C52,C73)</f>
        <v>187</v>
      </c>
      <c r="D74" s="164">
        <f t="shared" si="25"/>
        <v>275</v>
      </c>
      <c r="E74" s="164">
        <f t="shared" si="25"/>
        <v>52</v>
      </c>
      <c r="F74" s="164">
        <f t="shared" si="25"/>
        <v>123</v>
      </c>
      <c r="G74" s="164">
        <f t="shared" si="25"/>
        <v>175</v>
      </c>
      <c r="H74" s="164">
        <f t="shared" si="25"/>
        <v>100</v>
      </c>
      <c r="I74" s="164">
        <f t="shared" si="25"/>
        <v>224</v>
      </c>
      <c r="J74" s="164">
        <f t="shared" si="25"/>
        <v>324</v>
      </c>
      <c r="K74" s="164">
        <f t="shared" si="25"/>
        <v>240</v>
      </c>
      <c r="L74" s="164">
        <f t="shared" si="25"/>
        <v>534</v>
      </c>
      <c r="M74" s="164">
        <f t="shared" si="25"/>
        <v>774</v>
      </c>
    </row>
    <row r="76" spans="1:13" s="216" customFormat="1" ht="28.5" customHeight="1">
      <c r="A76" s="680" t="s">
        <v>0</v>
      </c>
      <c r="B76" s="680"/>
      <c r="C76" s="680"/>
      <c r="D76" s="680"/>
      <c r="E76" s="680"/>
      <c r="F76" s="680"/>
      <c r="G76" s="680"/>
      <c r="H76" s="680"/>
      <c r="I76" s="680"/>
      <c r="J76" s="680"/>
      <c r="K76" s="680"/>
      <c r="L76" s="680"/>
      <c r="M76" s="680"/>
    </row>
    <row r="77" spans="1:13" s="216" customFormat="1" ht="28.5" customHeight="1">
      <c r="A77" s="680" t="s">
        <v>333</v>
      </c>
      <c r="B77" s="680"/>
      <c r="C77" s="680"/>
      <c r="D77" s="680"/>
      <c r="E77" s="680"/>
      <c r="F77" s="680"/>
      <c r="G77" s="680"/>
      <c r="H77" s="680"/>
      <c r="I77" s="680"/>
      <c r="J77" s="680"/>
      <c r="K77" s="680"/>
      <c r="L77" s="680"/>
      <c r="M77" s="680"/>
    </row>
    <row r="78" spans="1:13" s="230" customFormat="1" ht="24" customHeight="1">
      <c r="A78" s="219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77"/>
      <c r="M78" s="192"/>
    </row>
    <row r="79" spans="1:13" s="217" customFormat="1" ht="24" customHeight="1">
      <c r="A79" s="692" t="s">
        <v>25</v>
      </c>
      <c r="B79" s="662" t="s">
        <v>2</v>
      </c>
      <c r="C79" s="646"/>
      <c r="D79" s="676"/>
      <c r="E79" s="662" t="s">
        <v>3</v>
      </c>
      <c r="F79" s="646"/>
      <c r="G79" s="676"/>
      <c r="H79" s="662" t="s">
        <v>81</v>
      </c>
      <c r="I79" s="646"/>
      <c r="J79" s="676"/>
      <c r="K79" s="662" t="s">
        <v>7</v>
      </c>
      <c r="L79" s="646"/>
      <c r="M79" s="676"/>
    </row>
    <row r="80" spans="1:13" s="217" customFormat="1" ht="24" customHeight="1">
      <c r="A80" s="693"/>
      <c r="B80" s="97" t="s">
        <v>4</v>
      </c>
      <c r="C80" s="97" t="s">
        <v>5</v>
      </c>
      <c r="D80" s="97" t="s">
        <v>6</v>
      </c>
      <c r="E80" s="97" t="s">
        <v>4</v>
      </c>
      <c r="F80" s="97" t="s">
        <v>5</v>
      </c>
      <c r="G80" s="97" t="s">
        <v>6</v>
      </c>
      <c r="H80" s="97" t="s">
        <v>4</v>
      </c>
      <c r="I80" s="97" t="s">
        <v>5</v>
      </c>
      <c r="J80" s="97" t="s">
        <v>6</v>
      </c>
      <c r="K80" s="97" t="s">
        <v>4</v>
      </c>
      <c r="L80" s="97" t="s">
        <v>5</v>
      </c>
      <c r="M80" s="97" t="s">
        <v>6</v>
      </c>
    </row>
    <row r="81" spans="1:13" ht="24" customHeight="1">
      <c r="A81" s="200" t="s">
        <v>42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</row>
    <row r="82" spans="1:13" ht="24" customHeight="1">
      <c r="A82" s="213" t="s">
        <v>109</v>
      </c>
      <c r="B82" s="76">
        <v>2</v>
      </c>
      <c r="C82" s="76">
        <v>5</v>
      </c>
      <c r="D82" s="185">
        <f>SUM(B82:C82)</f>
        <v>7</v>
      </c>
      <c r="E82" s="76">
        <v>1</v>
      </c>
      <c r="F82" s="76">
        <v>4</v>
      </c>
      <c r="G82" s="185">
        <f>SUM(E82:F82)</f>
        <v>5</v>
      </c>
      <c r="H82" s="76">
        <v>1</v>
      </c>
      <c r="I82" s="76">
        <v>3</v>
      </c>
      <c r="J82" s="185">
        <f>SUM(H82:I82)</f>
        <v>4</v>
      </c>
      <c r="K82" s="76">
        <f aca="true" t="shared" si="26" ref="K82:M85">SUM(B82,E82,H82)</f>
        <v>4</v>
      </c>
      <c r="L82" s="76">
        <f t="shared" si="26"/>
        <v>12</v>
      </c>
      <c r="M82" s="185">
        <f t="shared" si="26"/>
        <v>16</v>
      </c>
    </row>
    <row r="83" spans="1:13" ht="24" customHeight="1">
      <c r="A83" s="213" t="s">
        <v>165</v>
      </c>
      <c r="B83" s="76">
        <v>0</v>
      </c>
      <c r="C83" s="76">
        <v>1</v>
      </c>
      <c r="D83" s="185">
        <f>SUM(B83:C83)</f>
        <v>1</v>
      </c>
      <c r="E83" s="76">
        <v>2</v>
      </c>
      <c r="F83" s="76">
        <v>1</v>
      </c>
      <c r="G83" s="185">
        <f>SUM(E83:F83)</f>
        <v>3</v>
      </c>
      <c r="H83" s="76">
        <v>1</v>
      </c>
      <c r="I83" s="76">
        <v>1</v>
      </c>
      <c r="J83" s="185">
        <f>SUM(H83:I83)</f>
        <v>2</v>
      </c>
      <c r="K83" s="76">
        <f t="shared" si="26"/>
        <v>3</v>
      </c>
      <c r="L83" s="76">
        <f t="shared" si="26"/>
        <v>3</v>
      </c>
      <c r="M83" s="185">
        <f t="shared" si="26"/>
        <v>6</v>
      </c>
    </row>
    <row r="84" spans="1:13" ht="24" customHeight="1">
      <c r="A84" s="213" t="s">
        <v>367</v>
      </c>
      <c r="B84" s="76">
        <v>2</v>
      </c>
      <c r="C84" s="76">
        <v>2</v>
      </c>
      <c r="D84" s="185">
        <f>SUM(B84:C84)</f>
        <v>4</v>
      </c>
      <c r="E84" s="76">
        <v>0</v>
      </c>
      <c r="F84" s="76">
        <v>0</v>
      </c>
      <c r="G84" s="185">
        <f>SUM(E84:F84)</f>
        <v>0</v>
      </c>
      <c r="H84" s="76">
        <v>17</v>
      </c>
      <c r="I84" s="76">
        <v>6</v>
      </c>
      <c r="J84" s="185">
        <f>SUM(H84:I84)</f>
        <v>23</v>
      </c>
      <c r="K84" s="76">
        <f t="shared" si="26"/>
        <v>19</v>
      </c>
      <c r="L84" s="76">
        <f t="shared" si="26"/>
        <v>8</v>
      </c>
      <c r="M84" s="185">
        <f t="shared" si="26"/>
        <v>27</v>
      </c>
    </row>
    <row r="85" spans="1:13" ht="24" customHeight="1">
      <c r="A85" s="214" t="s">
        <v>6</v>
      </c>
      <c r="B85" s="164">
        <f>SUM(B82:B84)</f>
        <v>4</v>
      </c>
      <c r="C85" s="164">
        <f>SUM(C82:C84)</f>
        <v>8</v>
      </c>
      <c r="D85" s="164">
        <f>SUM(B85:C85)</f>
        <v>12</v>
      </c>
      <c r="E85" s="164">
        <f>SUM(E82:E84)</f>
        <v>3</v>
      </c>
      <c r="F85" s="164">
        <f>SUM(F82:F84)</f>
        <v>5</v>
      </c>
      <c r="G85" s="164">
        <f>SUM(E85:F85)</f>
        <v>8</v>
      </c>
      <c r="H85" s="164">
        <f>SUM(H82:H84)</f>
        <v>19</v>
      </c>
      <c r="I85" s="164">
        <f>SUM(I82:I84)</f>
        <v>10</v>
      </c>
      <c r="J85" s="164">
        <f>SUM(H85:I85)</f>
        <v>29</v>
      </c>
      <c r="K85" s="164">
        <f t="shared" si="26"/>
        <v>26</v>
      </c>
      <c r="L85" s="164">
        <f t="shared" si="26"/>
        <v>23</v>
      </c>
      <c r="M85" s="164">
        <f t="shared" si="26"/>
        <v>49</v>
      </c>
    </row>
    <row r="86" spans="1:13" ht="24" customHeight="1">
      <c r="A86" s="219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1:13" s="216" customFormat="1" ht="28.5" customHeight="1">
      <c r="A87" s="680" t="s">
        <v>0</v>
      </c>
      <c r="B87" s="680"/>
      <c r="C87" s="680"/>
      <c r="D87" s="680"/>
      <c r="E87" s="680"/>
      <c r="F87" s="680"/>
      <c r="G87" s="680"/>
      <c r="H87" s="680"/>
      <c r="I87" s="680"/>
      <c r="J87" s="680"/>
      <c r="K87" s="680"/>
      <c r="L87" s="680"/>
      <c r="M87" s="680"/>
    </row>
    <row r="88" spans="1:13" s="216" customFormat="1" ht="28.5" customHeight="1">
      <c r="A88" s="680" t="s">
        <v>332</v>
      </c>
      <c r="B88" s="680"/>
      <c r="C88" s="680"/>
      <c r="D88" s="680"/>
      <c r="E88" s="680"/>
      <c r="F88" s="680"/>
      <c r="G88" s="680"/>
      <c r="H88" s="680"/>
      <c r="I88" s="680"/>
      <c r="J88" s="680"/>
      <c r="K88" s="680"/>
      <c r="L88" s="680"/>
      <c r="M88" s="680"/>
    </row>
    <row r="90" spans="1:13" s="217" customFormat="1" ht="24" customHeight="1">
      <c r="A90" s="692" t="s">
        <v>25</v>
      </c>
      <c r="B90" s="662" t="s">
        <v>2</v>
      </c>
      <c r="C90" s="646"/>
      <c r="D90" s="676"/>
      <c r="E90" s="662" t="s">
        <v>3</v>
      </c>
      <c r="F90" s="646"/>
      <c r="G90" s="676"/>
      <c r="H90" s="662" t="s">
        <v>81</v>
      </c>
      <c r="I90" s="646"/>
      <c r="J90" s="676"/>
      <c r="K90" s="662" t="s">
        <v>7</v>
      </c>
      <c r="L90" s="646"/>
      <c r="M90" s="676"/>
    </row>
    <row r="91" spans="1:13" s="217" customFormat="1" ht="24" customHeight="1">
      <c r="A91" s="693"/>
      <c r="B91" s="97" t="s">
        <v>4</v>
      </c>
      <c r="C91" s="97" t="s">
        <v>5</v>
      </c>
      <c r="D91" s="97" t="s">
        <v>6</v>
      </c>
      <c r="E91" s="97" t="s">
        <v>4</v>
      </c>
      <c r="F91" s="97" t="s">
        <v>5</v>
      </c>
      <c r="G91" s="97" t="s">
        <v>6</v>
      </c>
      <c r="H91" s="97" t="s">
        <v>4</v>
      </c>
      <c r="I91" s="97" t="s">
        <v>5</v>
      </c>
      <c r="J91" s="97" t="s">
        <v>6</v>
      </c>
      <c r="K91" s="97" t="s">
        <v>4</v>
      </c>
      <c r="L91" s="97" t="s">
        <v>5</v>
      </c>
      <c r="M91" s="97" t="s">
        <v>6</v>
      </c>
    </row>
    <row r="92" spans="1:13" s="217" customFormat="1" ht="24" customHeight="1">
      <c r="A92" s="200" t="s">
        <v>42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24" customHeight="1">
      <c r="A93" s="213" t="s">
        <v>109</v>
      </c>
      <c r="B93" s="76">
        <v>1</v>
      </c>
      <c r="C93" s="76">
        <v>2</v>
      </c>
      <c r="D93" s="185">
        <f>SUM(B93:C93)</f>
        <v>3</v>
      </c>
      <c r="E93" s="76">
        <v>0</v>
      </c>
      <c r="F93" s="76">
        <v>0</v>
      </c>
      <c r="G93" s="185">
        <f>SUM(E93:F93)</f>
        <v>0</v>
      </c>
      <c r="H93" s="76">
        <v>0</v>
      </c>
      <c r="I93" s="76">
        <v>0</v>
      </c>
      <c r="J93" s="185">
        <f>SUM(H93:I93)</f>
        <v>0</v>
      </c>
      <c r="K93" s="76">
        <f aca="true" t="shared" si="27" ref="K93:M96">SUM(B93,E93,H93)</f>
        <v>1</v>
      </c>
      <c r="L93" s="76">
        <f t="shared" si="27"/>
        <v>2</v>
      </c>
      <c r="M93" s="185">
        <f t="shared" si="27"/>
        <v>3</v>
      </c>
    </row>
    <row r="94" spans="1:13" ht="24" customHeight="1">
      <c r="A94" s="231" t="s">
        <v>41</v>
      </c>
      <c r="B94" s="76"/>
      <c r="C94" s="76"/>
      <c r="D94" s="185"/>
      <c r="E94" s="76"/>
      <c r="F94" s="76"/>
      <c r="G94" s="185"/>
      <c r="H94" s="76"/>
      <c r="I94" s="76"/>
      <c r="J94" s="185"/>
      <c r="K94" s="76"/>
      <c r="L94" s="76"/>
      <c r="M94" s="185"/>
    </row>
    <row r="95" spans="1:13" ht="24" customHeight="1">
      <c r="A95" s="213" t="s">
        <v>276</v>
      </c>
      <c r="B95" s="76">
        <v>0</v>
      </c>
      <c r="C95" s="76">
        <v>0</v>
      </c>
      <c r="D95" s="185">
        <f>SUM(B95:C95)</f>
        <v>0</v>
      </c>
      <c r="E95" s="76">
        <v>0</v>
      </c>
      <c r="F95" s="76">
        <v>0</v>
      </c>
      <c r="G95" s="185">
        <f>SUM(E95:F95)</f>
        <v>0</v>
      </c>
      <c r="H95" s="76">
        <v>1</v>
      </c>
      <c r="I95" s="76">
        <v>3</v>
      </c>
      <c r="J95" s="185">
        <f>SUM(H95:I95)</f>
        <v>4</v>
      </c>
      <c r="K95" s="76">
        <f t="shared" si="27"/>
        <v>1</v>
      </c>
      <c r="L95" s="76">
        <f t="shared" si="27"/>
        <v>3</v>
      </c>
      <c r="M95" s="185">
        <f t="shared" si="27"/>
        <v>4</v>
      </c>
    </row>
    <row r="96" spans="1:13" ht="24" customHeight="1">
      <c r="A96" s="214" t="s">
        <v>6</v>
      </c>
      <c r="B96" s="164">
        <f>SUM(B93:B95)</f>
        <v>1</v>
      </c>
      <c r="C96" s="164">
        <f>SUM(C93:C95)</f>
        <v>2</v>
      </c>
      <c r="D96" s="164">
        <f>SUM(B96:C96)</f>
        <v>3</v>
      </c>
      <c r="E96" s="164">
        <f>SUM(E93:E95)</f>
        <v>0</v>
      </c>
      <c r="F96" s="164">
        <f>SUM(F93:F95)</f>
        <v>0</v>
      </c>
      <c r="G96" s="164">
        <f>SUM(E96:F96)</f>
        <v>0</v>
      </c>
      <c r="H96" s="164">
        <f>SUM(H93:H95)</f>
        <v>1</v>
      </c>
      <c r="I96" s="164">
        <f>SUM(I93:I95)</f>
        <v>3</v>
      </c>
      <c r="J96" s="164">
        <f>SUM(H96:I96)</f>
        <v>4</v>
      </c>
      <c r="K96" s="164">
        <f t="shared" si="27"/>
        <v>2</v>
      </c>
      <c r="L96" s="164">
        <f t="shared" si="27"/>
        <v>5</v>
      </c>
      <c r="M96" s="164">
        <f t="shared" si="27"/>
        <v>7</v>
      </c>
    </row>
    <row r="97" spans="1:13" s="230" customFormat="1" ht="24" customHeight="1">
      <c r="A97" s="219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</row>
    <row r="98" spans="1:13" ht="24" customHeight="1">
      <c r="A98" s="680" t="s">
        <v>0</v>
      </c>
      <c r="B98" s="680"/>
      <c r="C98" s="680"/>
      <c r="D98" s="680"/>
      <c r="E98" s="680"/>
      <c r="F98" s="680"/>
      <c r="G98" s="680"/>
      <c r="H98" s="680"/>
      <c r="I98" s="680"/>
      <c r="J98" s="680"/>
      <c r="K98" s="680"/>
      <c r="L98" s="680"/>
      <c r="M98" s="680"/>
    </row>
    <row r="99" spans="1:13" ht="24" customHeight="1">
      <c r="A99" s="680" t="s">
        <v>334</v>
      </c>
      <c r="B99" s="680"/>
      <c r="C99" s="680"/>
      <c r="D99" s="680"/>
      <c r="E99" s="680"/>
      <c r="F99" s="680"/>
      <c r="G99" s="680"/>
      <c r="H99" s="680"/>
      <c r="I99" s="680"/>
      <c r="J99" s="680"/>
      <c r="K99" s="680"/>
      <c r="L99" s="680"/>
      <c r="M99" s="680"/>
    </row>
    <row r="101" spans="1:13" ht="24" customHeight="1">
      <c r="A101" s="692" t="s">
        <v>25</v>
      </c>
      <c r="B101" s="662" t="s">
        <v>2</v>
      </c>
      <c r="C101" s="646"/>
      <c r="D101" s="676"/>
      <c r="E101" s="662" t="s">
        <v>3</v>
      </c>
      <c r="F101" s="646"/>
      <c r="G101" s="676"/>
      <c r="H101" s="662" t="s">
        <v>81</v>
      </c>
      <c r="I101" s="646"/>
      <c r="J101" s="676"/>
      <c r="K101" s="662" t="s">
        <v>7</v>
      </c>
      <c r="L101" s="646"/>
      <c r="M101" s="676"/>
    </row>
    <row r="102" spans="1:13" ht="24" customHeight="1">
      <c r="A102" s="693"/>
      <c r="B102" s="97" t="s">
        <v>4</v>
      </c>
      <c r="C102" s="97" t="s">
        <v>5</v>
      </c>
      <c r="D102" s="97" t="s">
        <v>6</v>
      </c>
      <c r="E102" s="97" t="s">
        <v>4</v>
      </c>
      <c r="F102" s="97" t="s">
        <v>5</v>
      </c>
      <c r="G102" s="97" t="s">
        <v>6</v>
      </c>
      <c r="H102" s="97" t="s">
        <v>4</v>
      </c>
      <c r="I102" s="97" t="s">
        <v>5</v>
      </c>
      <c r="J102" s="97" t="s">
        <v>6</v>
      </c>
      <c r="K102" s="97" t="s">
        <v>4</v>
      </c>
      <c r="L102" s="97" t="s">
        <v>5</v>
      </c>
      <c r="M102" s="97" t="s">
        <v>6</v>
      </c>
    </row>
    <row r="103" spans="1:13" ht="24" customHeight="1">
      <c r="A103" s="200" t="s">
        <v>79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24" customHeight="1">
      <c r="A104" s="213" t="s">
        <v>222</v>
      </c>
      <c r="B104" s="76">
        <v>8</v>
      </c>
      <c r="C104" s="76">
        <v>16</v>
      </c>
      <c r="D104" s="185">
        <f>SUM(B104:C104)</f>
        <v>24</v>
      </c>
      <c r="E104" s="76">
        <v>0</v>
      </c>
      <c r="F104" s="76">
        <v>0</v>
      </c>
      <c r="G104" s="185">
        <f>SUM(E104:F104)</f>
        <v>0</v>
      </c>
      <c r="H104" s="76">
        <v>0</v>
      </c>
      <c r="I104" s="76">
        <v>0</v>
      </c>
      <c r="J104" s="185">
        <f>SUM(H104:I104)</f>
        <v>0</v>
      </c>
      <c r="K104" s="76">
        <f aca="true" t="shared" si="28" ref="K104:M106">SUM(B104,E104,H104)</f>
        <v>8</v>
      </c>
      <c r="L104" s="76">
        <f t="shared" si="28"/>
        <v>16</v>
      </c>
      <c r="M104" s="185">
        <f t="shared" si="28"/>
        <v>24</v>
      </c>
    </row>
    <row r="105" spans="1:13" ht="24" customHeight="1">
      <c r="A105" s="213"/>
      <c r="B105" s="76"/>
      <c r="C105" s="76"/>
      <c r="D105" s="185"/>
      <c r="E105" s="76"/>
      <c r="F105" s="76"/>
      <c r="G105" s="185"/>
      <c r="H105" s="76"/>
      <c r="I105" s="76"/>
      <c r="J105" s="185"/>
      <c r="K105" s="76"/>
      <c r="L105" s="76"/>
      <c r="M105" s="185"/>
    </row>
    <row r="106" spans="1:13" ht="24" customHeight="1">
      <c r="A106" s="214" t="s">
        <v>6</v>
      </c>
      <c r="B106" s="164">
        <f>SUM(B104:B105)</f>
        <v>8</v>
      </c>
      <c r="C106" s="164">
        <f>SUM(C104:C105)</f>
        <v>16</v>
      </c>
      <c r="D106" s="164">
        <f>SUM(B106:C106)</f>
        <v>24</v>
      </c>
      <c r="E106" s="164">
        <f>SUM(E104:E105)</f>
        <v>0</v>
      </c>
      <c r="F106" s="164">
        <f>SUM(F104:F105)</f>
        <v>0</v>
      </c>
      <c r="G106" s="164">
        <f>SUM(E106:F106)</f>
        <v>0</v>
      </c>
      <c r="H106" s="164">
        <f>SUM(H104:H105)</f>
        <v>0</v>
      </c>
      <c r="I106" s="164">
        <f>SUM(I104:I105)</f>
        <v>0</v>
      </c>
      <c r="J106" s="164">
        <f>SUM(H106:I106)</f>
        <v>0</v>
      </c>
      <c r="K106" s="164">
        <f t="shared" si="28"/>
        <v>8</v>
      </c>
      <c r="L106" s="164">
        <f t="shared" si="28"/>
        <v>16</v>
      </c>
      <c r="M106" s="164">
        <f t="shared" si="28"/>
        <v>24</v>
      </c>
    </row>
  </sheetData>
  <sheetProtection/>
  <mergeCells count="45">
    <mergeCell ref="K90:M90"/>
    <mergeCell ref="A98:M98"/>
    <mergeCell ref="A99:M99"/>
    <mergeCell ref="A101:A102"/>
    <mergeCell ref="B101:D101"/>
    <mergeCell ref="E101:G101"/>
    <mergeCell ref="H101:J101"/>
    <mergeCell ref="K101:M101"/>
    <mergeCell ref="A77:M77"/>
    <mergeCell ref="A79:A80"/>
    <mergeCell ref="B79:D79"/>
    <mergeCell ref="E79:G79"/>
    <mergeCell ref="A90:A91"/>
    <mergeCell ref="A87:M87"/>
    <mergeCell ref="A88:M88"/>
    <mergeCell ref="B90:D90"/>
    <mergeCell ref="E90:G90"/>
    <mergeCell ref="H90:J90"/>
    <mergeCell ref="A1:M1"/>
    <mergeCell ref="A2:M2"/>
    <mergeCell ref="A4:A5"/>
    <mergeCell ref="B4:D4"/>
    <mergeCell ref="E4:G4"/>
    <mergeCell ref="H4:J4"/>
    <mergeCell ref="K4:M4"/>
    <mergeCell ref="K37:M37"/>
    <mergeCell ref="K19:M19"/>
    <mergeCell ref="E37:G37"/>
    <mergeCell ref="H37:J37"/>
    <mergeCell ref="H79:J79"/>
    <mergeCell ref="K79:M79"/>
    <mergeCell ref="A76:M76"/>
    <mergeCell ref="A56:A57"/>
    <mergeCell ref="E19:G19"/>
    <mergeCell ref="H19:J19"/>
    <mergeCell ref="A19:A20"/>
    <mergeCell ref="B19:D19"/>
    <mergeCell ref="K56:M56"/>
    <mergeCell ref="B56:D56"/>
    <mergeCell ref="E56:G56"/>
    <mergeCell ref="H56:J56"/>
    <mergeCell ref="A34:M34"/>
    <mergeCell ref="A35:M35"/>
    <mergeCell ref="A37:A38"/>
    <mergeCell ref="B37:D37"/>
  </mergeCells>
  <printOptions horizontalCentered="1"/>
  <pageMargins left="0.5905511811023623" right="0.5905511811023623" top="0.984251968503937" bottom="0.3937007874015748" header="0" footer="0"/>
  <pageSetup firstPageNumber="26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 11 กันยายน 2558</oddFooter>
  </headerFooter>
  <rowBreaks count="5" manualBreakCount="5">
    <brk id="16" max="255" man="1"/>
    <brk id="33" max="255" man="1"/>
    <brk id="54" max="255" man="1"/>
    <brk id="75" max="255" man="1"/>
    <brk id="8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67"/>
  <sheetViews>
    <sheetView showGridLines="0" zoomScale="80" zoomScaleNormal="80" zoomScalePageLayoutView="0" workbookViewId="0" topLeftCell="A1">
      <selection activeCell="A42" sqref="A42"/>
    </sheetView>
  </sheetViews>
  <sheetFormatPr defaultColWidth="9.00390625" defaultRowHeight="23.25" customHeight="1"/>
  <cols>
    <col min="1" max="1" width="34.625" style="176" bestFit="1" customWidth="1"/>
    <col min="2" max="4" width="5.00390625" style="7" customWidth="1"/>
    <col min="5" max="13" width="5.00390625" style="394" customWidth="1"/>
    <col min="14" max="17" width="5.00390625" style="7" customWidth="1"/>
    <col min="18" max="18" width="6.375" style="7" customWidth="1"/>
    <col min="19" max="19" width="6.25390625" style="7" customWidth="1"/>
    <col min="20" max="16384" width="9.00390625" style="6" customWidth="1"/>
  </cols>
  <sheetData>
    <row r="1" spans="1:19" s="216" customFormat="1" ht="25.5" customHeight="1">
      <c r="A1" s="660" t="s">
        <v>279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</row>
    <row r="2" spans="1:19" s="216" customFormat="1" ht="25.5" customHeight="1">
      <c r="A2" s="660" t="s">
        <v>456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</row>
    <row r="3" spans="1:19" s="216" customFormat="1" ht="25.5" customHeight="1">
      <c r="A3" s="660" t="s">
        <v>280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</row>
    <row r="4" ht="29.25" customHeight="1"/>
    <row r="5" spans="1:19" s="217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7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3.25" customHeight="1">
      <c r="A7" s="213" t="s">
        <v>472</v>
      </c>
      <c r="B7" s="395">
        <v>9</v>
      </c>
      <c r="C7" s="395">
        <v>45</v>
      </c>
      <c r="D7" s="396">
        <f aca="true" t="shared" si="0" ref="D7:D20">SUM(B7:C7)</f>
        <v>54</v>
      </c>
      <c r="E7" s="395">
        <v>2</v>
      </c>
      <c r="F7" s="395">
        <v>18</v>
      </c>
      <c r="G7" s="396">
        <f aca="true" t="shared" si="1" ref="G7:G20">SUM(E7:F7)</f>
        <v>20</v>
      </c>
      <c r="H7" s="395">
        <v>4</v>
      </c>
      <c r="I7" s="395">
        <v>28</v>
      </c>
      <c r="J7" s="396">
        <f aca="true" t="shared" si="2" ref="J7:J20">SUM(H7:I7)</f>
        <v>32</v>
      </c>
      <c r="K7" s="395">
        <v>3</v>
      </c>
      <c r="L7" s="395">
        <v>26</v>
      </c>
      <c r="M7" s="396">
        <f aca="true" t="shared" si="3" ref="M7:M20">SUM(K7:L7)</f>
        <v>29</v>
      </c>
      <c r="N7" s="395">
        <v>0</v>
      </c>
      <c r="O7" s="395">
        <v>3</v>
      </c>
      <c r="P7" s="396">
        <f aca="true" t="shared" si="4" ref="P7:P20">SUM(N7:O7)</f>
        <v>3</v>
      </c>
      <c r="Q7" s="395">
        <f aca="true" t="shared" si="5" ref="Q7:R20">SUM(B7,E7,H7,K7,N7)</f>
        <v>18</v>
      </c>
      <c r="R7" s="395">
        <f t="shared" si="5"/>
        <v>120</v>
      </c>
      <c r="S7" s="396">
        <f aca="true" t="shared" si="6" ref="S7:S20">SUM(Q7:R7)</f>
        <v>138</v>
      </c>
    </row>
    <row r="8" spans="1:19" ht="23.25" customHeight="1">
      <c r="A8" s="213" t="s">
        <v>473</v>
      </c>
      <c r="B8" s="395">
        <v>4</v>
      </c>
      <c r="C8" s="395">
        <v>39</v>
      </c>
      <c r="D8" s="396">
        <f t="shared" si="0"/>
        <v>43</v>
      </c>
      <c r="E8" s="395">
        <v>0</v>
      </c>
      <c r="F8" s="395">
        <v>44</v>
      </c>
      <c r="G8" s="396">
        <f t="shared" si="1"/>
        <v>44</v>
      </c>
      <c r="H8" s="395">
        <v>3</v>
      </c>
      <c r="I8" s="395">
        <v>29</v>
      </c>
      <c r="J8" s="396">
        <f t="shared" si="2"/>
        <v>32</v>
      </c>
      <c r="K8" s="395">
        <v>4</v>
      </c>
      <c r="L8" s="395">
        <v>32</v>
      </c>
      <c r="M8" s="396">
        <f>SUM(K8:L8)</f>
        <v>36</v>
      </c>
      <c r="N8" s="395">
        <v>0</v>
      </c>
      <c r="O8" s="395">
        <v>1</v>
      </c>
      <c r="P8" s="396">
        <f>SUM(N8:O8)</f>
        <v>1</v>
      </c>
      <c r="Q8" s="395">
        <f t="shared" si="5"/>
        <v>11</v>
      </c>
      <c r="R8" s="395">
        <f t="shared" si="5"/>
        <v>145</v>
      </c>
      <c r="S8" s="396">
        <f>SUM(Q8:R8)</f>
        <v>156</v>
      </c>
    </row>
    <row r="9" spans="1:19" ht="23.25" customHeight="1">
      <c r="A9" s="213" t="s">
        <v>474</v>
      </c>
      <c r="B9" s="395">
        <v>3</v>
      </c>
      <c r="C9" s="395">
        <v>8</v>
      </c>
      <c r="D9" s="396">
        <f>SUM(B9:C9)</f>
        <v>11</v>
      </c>
      <c r="E9" s="395">
        <v>1</v>
      </c>
      <c r="F9" s="395">
        <v>5</v>
      </c>
      <c r="G9" s="396">
        <f t="shared" si="1"/>
        <v>6</v>
      </c>
      <c r="H9" s="395">
        <v>1</v>
      </c>
      <c r="I9" s="395">
        <v>13</v>
      </c>
      <c r="J9" s="396">
        <f t="shared" si="2"/>
        <v>14</v>
      </c>
      <c r="K9" s="395">
        <v>3</v>
      </c>
      <c r="L9" s="395">
        <v>7</v>
      </c>
      <c r="M9" s="396">
        <f>SUM(K9:L9)</f>
        <v>10</v>
      </c>
      <c r="N9" s="395">
        <v>0</v>
      </c>
      <c r="O9" s="395">
        <v>1</v>
      </c>
      <c r="P9" s="396">
        <f>SUM(N9:O9)</f>
        <v>1</v>
      </c>
      <c r="Q9" s="395">
        <f t="shared" si="5"/>
        <v>8</v>
      </c>
      <c r="R9" s="395">
        <f t="shared" si="5"/>
        <v>34</v>
      </c>
      <c r="S9" s="396">
        <f>SUM(Q9:R9)</f>
        <v>42</v>
      </c>
    </row>
    <row r="10" spans="1:19" ht="23.25" customHeight="1">
      <c r="A10" s="213" t="s">
        <v>475</v>
      </c>
      <c r="B10" s="395">
        <v>3</v>
      </c>
      <c r="C10" s="395">
        <v>27</v>
      </c>
      <c r="D10" s="396">
        <f>SUM(B10:C10)</f>
        <v>30</v>
      </c>
      <c r="E10" s="395">
        <v>1</v>
      </c>
      <c r="F10" s="395">
        <v>22</v>
      </c>
      <c r="G10" s="396">
        <f t="shared" si="1"/>
        <v>23</v>
      </c>
      <c r="H10" s="395">
        <v>1</v>
      </c>
      <c r="I10" s="395">
        <v>33</v>
      </c>
      <c r="J10" s="396">
        <f t="shared" si="2"/>
        <v>34</v>
      </c>
      <c r="K10" s="395">
        <v>2</v>
      </c>
      <c r="L10" s="395">
        <v>42</v>
      </c>
      <c r="M10" s="396">
        <f>SUM(K10:L10)</f>
        <v>44</v>
      </c>
      <c r="N10" s="395">
        <v>0</v>
      </c>
      <c r="O10" s="395">
        <v>0</v>
      </c>
      <c r="P10" s="396">
        <f>SUM(N10:O10)</f>
        <v>0</v>
      </c>
      <c r="Q10" s="395">
        <f t="shared" si="5"/>
        <v>7</v>
      </c>
      <c r="R10" s="395">
        <f t="shared" si="5"/>
        <v>124</v>
      </c>
      <c r="S10" s="396">
        <f>SUM(Q10:R10)</f>
        <v>131</v>
      </c>
    </row>
    <row r="11" spans="1:19" ht="25.5" customHeight="1">
      <c r="A11" s="213" t="s">
        <v>476</v>
      </c>
      <c r="B11" s="395">
        <v>3</v>
      </c>
      <c r="C11" s="395">
        <v>59</v>
      </c>
      <c r="D11" s="396">
        <f>SUM(B11:C11)</f>
        <v>62</v>
      </c>
      <c r="E11" s="395">
        <v>2</v>
      </c>
      <c r="F11" s="395">
        <v>25</v>
      </c>
      <c r="G11" s="396">
        <f t="shared" si="1"/>
        <v>27</v>
      </c>
      <c r="H11" s="395">
        <v>7</v>
      </c>
      <c r="I11" s="395">
        <v>41</v>
      </c>
      <c r="J11" s="396">
        <f t="shared" si="2"/>
        <v>48</v>
      </c>
      <c r="K11" s="395">
        <v>4</v>
      </c>
      <c r="L11" s="395">
        <v>54</v>
      </c>
      <c r="M11" s="396">
        <f>SUM(K11:L11)</f>
        <v>58</v>
      </c>
      <c r="N11" s="395">
        <v>0</v>
      </c>
      <c r="O11" s="395">
        <v>1</v>
      </c>
      <c r="P11" s="396">
        <f>SUM(N11:O11)</f>
        <v>1</v>
      </c>
      <c r="Q11" s="395">
        <f t="shared" si="5"/>
        <v>16</v>
      </c>
      <c r="R11" s="395">
        <f t="shared" si="5"/>
        <v>180</v>
      </c>
      <c r="S11" s="396">
        <f>SUM(Q11:R11)</f>
        <v>196</v>
      </c>
    </row>
    <row r="12" spans="1:19" ht="25.5" customHeight="1">
      <c r="A12" s="213" t="s">
        <v>477</v>
      </c>
      <c r="B12" s="395">
        <v>2</v>
      </c>
      <c r="C12" s="395">
        <v>5</v>
      </c>
      <c r="D12" s="396">
        <f>SUM(B12:C12)</f>
        <v>7</v>
      </c>
      <c r="E12" s="395">
        <v>0</v>
      </c>
      <c r="F12" s="395">
        <v>4</v>
      </c>
      <c r="G12" s="396">
        <f t="shared" si="1"/>
        <v>4</v>
      </c>
      <c r="H12" s="395">
        <v>4</v>
      </c>
      <c r="I12" s="395">
        <v>6</v>
      </c>
      <c r="J12" s="396">
        <f t="shared" si="2"/>
        <v>10</v>
      </c>
      <c r="K12" s="395">
        <v>2</v>
      </c>
      <c r="L12" s="395">
        <v>3</v>
      </c>
      <c r="M12" s="396">
        <f>SUM(K12:L12)</f>
        <v>5</v>
      </c>
      <c r="N12" s="395">
        <v>0</v>
      </c>
      <c r="O12" s="395">
        <v>0</v>
      </c>
      <c r="P12" s="396">
        <f>SUM(N12:O12)</f>
        <v>0</v>
      </c>
      <c r="Q12" s="395">
        <f t="shared" si="5"/>
        <v>8</v>
      </c>
      <c r="R12" s="395">
        <f t="shared" si="5"/>
        <v>18</v>
      </c>
      <c r="S12" s="396">
        <f>SUM(Q12:R12)</f>
        <v>26</v>
      </c>
    </row>
    <row r="13" spans="1:19" ht="23.25" customHeight="1">
      <c r="A13" s="213" t="s">
        <v>478</v>
      </c>
      <c r="B13" s="395">
        <v>12</v>
      </c>
      <c r="C13" s="395">
        <v>15</v>
      </c>
      <c r="D13" s="396">
        <f t="shared" si="0"/>
        <v>27</v>
      </c>
      <c r="E13" s="395">
        <v>5</v>
      </c>
      <c r="F13" s="395">
        <v>7</v>
      </c>
      <c r="G13" s="396">
        <f t="shared" si="1"/>
        <v>12</v>
      </c>
      <c r="H13" s="395">
        <v>11</v>
      </c>
      <c r="I13" s="395">
        <v>8</v>
      </c>
      <c r="J13" s="396">
        <f t="shared" si="2"/>
        <v>19</v>
      </c>
      <c r="K13" s="395">
        <v>9</v>
      </c>
      <c r="L13" s="395">
        <v>16</v>
      </c>
      <c r="M13" s="396">
        <f t="shared" si="3"/>
        <v>25</v>
      </c>
      <c r="N13" s="395">
        <v>1</v>
      </c>
      <c r="O13" s="395">
        <v>5</v>
      </c>
      <c r="P13" s="396">
        <f t="shared" si="4"/>
        <v>6</v>
      </c>
      <c r="Q13" s="395">
        <f t="shared" si="5"/>
        <v>38</v>
      </c>
      <c r="R13" s="395">
        <f t="shared" si="5"/>
        <v>51</v>
      </c>
      <c r="S13" s="396">
        <f t="shared" si="6"/>
        <v>89</v>
      </c>
    </row>
    <row r="14" spans="1:19" ht="23.25" customHeight="1">
      <c r="A14" s="213" t="s">
        <v>479</v>
      </c>
      <c r="B14" s="395">
        <v>7</v>
      </c>
      <c r="C14" s="395">
        <v>11</v>
      </c>
      <c r="D14" s="396">
        <f>SUM(B14:C14)</f>
        <v>18</v>
      </c>
      <c r="E14" s="395">
        <v>2</v>
      </c>
      <c r="F14" s="395">
        <v>6</v>
      </c>
      <c r="G14" s="396">
        <f t="shared" si="1"/>
        <v>8</v>
      </c>
      <c r="H14" s="395">
        <v>4</v>
      </c>
      <c r="I14" s="395">
        <v>5</v>
      </c>
      <c r="J14" s="396">
        <f t="shared" si="2"/>
        <v>9</v>
      </c>
      <c r="K14" s="395">
        <v>2</v>
      </c>
      <c r="L14" s="395">
        <v>13</v>
      </c>
      <c r="M14" s="396">
        <f>SUM(K14:L14)</f>
        <v>15</v>
      </c>
      <c r="N14" s="395">
        <v>0</v>
      </c>
      <c r="O14" s="395">
        <v>1</v>
      </c>
      <c r="P14" s="396">
        <f>SUM(N14:O14)</f>
        <v>1</v>
      </c>
      <c r="Q14" s="395">
        <f t="shared" si="5"/>
        <v>15</v>
      </c>
      <c r="R14" s="395">
        <f t="shared" si="5"/>
        <v>36</v>
      </c>
      <c r="S14" s="396">
        <f>SUM(Q14:R14)</f>
        <v>51</v>
      </c>
    </row>
    <row r="15" spans="1:19" ht="23.25" customHeight="1">
      <c r="A15" s="213" t="s">
        <v>480</v>
      </c>
      <c r="B15" s="395" t="s">
        <v>56</v>
      </c>
      <c r="C15" s="395" t="s">
        <v>56</v>
      </c>
      <c r="D15" s="396">
        <f t="shared" si="0"/>
        <v>0</v>
      </c>
      <c r="E15" s="395">
        <v>0</v>
      </c>
      <c r="F15" s="395">
        <v>0</v>
      </c>
      <c r="G15" s="396">
        <f t="shared" si="1"/>
        <v>0</v>
      </c>
      <c r="H15" s="395">
        <v>0</v>
      </c>
      <c r="I15" s="395">
        <v>0</v>
      </c>
      <c r="J15" s="396">
        <f t="shared" si="2"/>
        <v>0</v>
      </c>
      <c r="K15" s="395">
        <v>0</v>
      </c>
      <c r="L15" s="395">
        <v>0</v>
      </c>
      <c r="M15" s="396">
        <f t="shared" si="3"/>
        <v>0</v>
      </c>
      <c r="N15" s="395">
        <v>0</v>
      </c>
      <c r="O15" s="395">
        <v>1</v>
      </c>
      <c r="P15" s="396">
        <f t="shared" si="4"/>
        <v>1</v>
      </c>
      <c r="Q15" s="395">
        <f t="shared" si="5"/>
        <v>0</v>
      </c>
      <c r="R15" s="395">
        <f t="shared" si="5"/>
        <v>1</v>
      </c>
      <c r="S15" s="396">
        <f t="shared" si="6"/>
        <v>1</v>
      </c>
    </row>
    <row r="16" spans="1:19" ht="23.25" customHeight="1">
      <c r="A16" s="213" t="s">
        <v>481</v>
      </c>
      <c r="B16" s="395">
        <v>20</v>
      </c>
      <c r="C16" s="395">
        <v>12</v>
      </c>
      <c r="D16" s="396">
        <f>SUM(B16:C16)</f>
        <v>32</v>
      </c>
      <c r="E16" s="395">
        <v>2</v>
      </c>
      <c r="F16" s="395">
        <v>8</v>
      </c>
      <c r="G16" s="396">
        <f t="shared" si="1"/>
        <v>10</v>
      </c>
      <c r="H16" s="395">
        <v>16</v>
      </c>
      <c r="I16" s="395">
        <v>16</v>
      </c>
      <c r="J16" s="396">
        <f t="shared" si="2"/>
        <v>32</v>
      </c>
      <c r="K16" s="395">
        <v>25</v>
      </c>
      <c r="L16" s="395">
        <v>18</v>
      </c>
      <c r="M16" s="396">
        <f>SUM(K16:L16)</f>
        <v>43</v>
      </c>
      <c r="N16" s="395">
        <v>8</v>
      </c>
      <c r="O16" s="395">
        <v>2</v>
      </c>
      <c r="P16" s="396">
        <f>SUM(N16:O16)</f>
        <v>10</v>
      </c>
      <c r="Q16" s="395">
        <f t="shared" si="5"/>
        <v>71</v>
      </c>
      <c r="R16" s="395">
        <f t="shared" si="5"/>
        <v>56</v>
      </c>
      <c r="S16" s="396">
        <f>SUM(Q16:R16)</f>
        <v>127</v>
      </c>
    </row>
    <row r="17" spans="1:19" ht="23.25" customHeight="1">
      <c r="A17" s="213" t="s">
        <v>482</v>
      </c>
      <c r="B17" s="395">
        <v>3</v>
      </c>
      <c r="C17" s="395">
        <v>13</v>
      </c>
      <c r="D17" s="396">
        <f t="shared" si="0"/>
        <v>16</v>
      </c>
      <c r="E17" s="395">
        <v>2</v>
      </c>
      <c r="F17" s="395">
        <v>5</v>
      </c>
      <c r="G17" s="396">
        <f t="shared" si="1"/>
        <v>7</v>
      </c>
      <c r="H17" s="395">
        <v>10</v>
      </c>
      <c r="I17" s="395">
        <v>11</v>
      </c>
      <c r="J17" s="396">
        <f t="shared" si="2"/>
        <v>21</v>
      </c>
      <c r="K17" s="395">
        <v>4</v>
      </c>
      <c r="L17" s="395">
        <v>5</v>
      </c>
      <c r="M17" s="396">
        <f t="shared" si="3"/>
        <v>9</v>
      </c>
      <c r="N17" s="395">
        <v>2</v>
      </c>
      <c r="O17" s="395">
        <v>0</v>
      </c>
      <c r="P17" s="396">
        <f t="shared" si="4"/>
        <v>2</v>
      </c>
      <c r="Q17" s="395">
        <f t="shared" si="5"/>
        <v>21</v>
      </c>
      <c r="R17" s="395">
        <f t="shared" si="5"/>
        <v>34</v>
      </c>
      <c r="S17" s="396">
        <f t="shared" si="6"/>
        <v>55</v>
      </c>
    </row>
    <row r="18" spans="1:19" ht="23.25" customHeight="1">
      <c r="A18" s="213" t="s">
        <v>483</v>
      </c>
      <c r="B18" s="395">
        <v>3</v>
      </c>
      <c r="C18" s="395">
        <v>47</v>
      </c>
      <c r="D18" s="396">
        <f t="shared" si="0"/>
        <v>50</v>
      </c>
      <c r="E18" s="395">
        <v>3</v>
      </c>
      <c r="F18" s="395">
        <v>12</v>
      </c>
      <c r="G18" s="396">
        <f t="shared" si="1"/>
        <v>15</v>
      </c>
      <c r="H18" s="395">
        <v>8</v>
      </c>
      <c r="I18" s="395">
        <v>37</v>
      </c>
      <c r="J18" s="396">
        <f t="shared" si="2"/>
        <v>45</v>
      </c>
      <c r="K18" s="395">
        <v>7</v>
      </c>
      <c r="L18" s="395">
        <v>46</v>
      </c>
      <c r="M18" s="396">
        <f t="shared" si="3"/>
        <v>53</v>
      </c>
      <c r="N18" s="395">
        <v>2</v>
      </c>
      <c r="O18" s="395">
        <v>0</v>
      </c>
      <c r="P18" s="396">
        <f t="shared" si="4"/>
        <v>2</v>
      </c>
      <c r="Q18" s="395">
        <f t="shared" si="5"/>
        <v>23</v>
      </c>
      <c r="R18" s="395">
        <f t="shared" si="5"/>
        <v>142</v>
      </c>
      <c r="S18" s="396">
        <f t="shared" si="6"/>
        <v>165</v>
      </c>
    </row>
    <row r="19" spans="1:19" ht="23.25" customHeight="1">
      <c r="A19" s="213" t="s">
        <v>484</v>
      </c>
      <c r="B19" s="395">
        <v>2</v>
      </c>
      <c r="C19" s="395">
        <v>13</v>
      </c>
      <c r="D19" s="396">
        <f t="shared" si="0"/>
        <v>15</v>
      </c>
      <c r="E19" s="395">
        <v>2</v>
      </c>
      <c r="F19" s="395">
        <v>1</v>
      </c>
      <c r="G19" s="396">
        <f t="shared" si="1"/>
        <v>3</v>
      </c>
      <c r="H19" s="395">
        <v>1</v>
      </c>
      <c r="I19" s="395">
        <v>11</v>
      </c>
      <c r="J19" s="396">
        <f t="shared" si="2"/>
        <v>12</v>
      </c>
      <c r="K19" s="395">
        <v>1</v>
      </c>
      <c r="L19" s="395">
        <v>14</v>
      </c>
      <c r="M19" s="396">
        <f t="shared" si="3"/>
        <v>15</v>
      </c>
      <c r="N19" s="395">
        <v>1</v>
      </c>
      <c r="O19" s="395">
        <v>2</v>
      </c>
      <c r="P19" s="396">
        <f t="shared" si="4"/>
        <v>3</v>
      </c>
      <c r="Q19" s="395">
        <f t="shared" si="5"/>
        <v>7</v>
      </c>
      <c r="R19" s="395">
        <f t="shared" si="5"/>
        <v>41</v>
      </c>
      <c r="S19" s="396">
        <f t="shared" si="6"/>
        <v>48</v>
      </c>
    </row>
    <row r="20" spans="1:19" ht="23.25" customHeight="1">
      <c r="A20" s="214" t="s">
        <v>6</v>
      </c>
      <c r="B20" s="397">
        <f>SUM(B7:B19)</f>
        <v>71</v>
      </c>
      <c r="C20" s="397">
        <f>SUM(C7:C19)</f>
        <v>294</v>
      </c>
      <c r="D20" s="397">
        <f t="shared" si="0"/>
        <v>365</v>
      </c>
      <c r="E20" s="397">
        <f>SUM(E7:E19)</f>
        <v>22</v>
      </c>
      <c r="F20" s="397">
        <f>SUM(F7:F19)</f>
        <v>157</v>
      </c>
      <c r="G20" s="397">
        <f t="shared" si="1"/>
        <v>179</v>
      </c>
      <c r="H20" s="397">
        <f>SUM(H7:H19)</f>
        <v>70</v>
      </c>
      <c r="I20" s="397">
        <f>SUM(I7:I19)</f>
        <v>238</v>
      </c>
      <c r="J20" s="397">
        <f t="shared" si="2"/>
        <v>308</v>
      </c>
      <c r="K20" s="397">
        <f>SUM(K7:K19)</f>
        <v>66</v>
      </c>
      <c r="L20" s="397">
        <f>SUM(L7:L19)</f>
        <v>276</v>
      </c>
      <c r="M20" s="397">
        <f t="shared" si="3"/>
        <v>342</v>
      </c>
      <c r="N20" s="397">
        <f>SUM(N7:N19)</f>
        <v>14</v>
      </c>
      <c r="O20" s="397">
        <f>SUM(O7:O19)</f>
        <v>17</v>
      </c>
      <c r="P20" s="397">
        <f t="shared" si="4"/>
        <v>31</v>
      </c>
      <c r="Q20" s="397">
        <f t="shared" si="5"/>
        <v>243</v>
      </c>
      <c r="R20" s="397">
        <f t="shared" si="5"/>
        <v>982</v>
      </c>
      <c r="S20" s="397">
        <f t="shared" si="6"/>
        <v>1225</v>
      </c>
    </row>
    <row r="21" spans="2:19" ht="23.25" customHeight="1">
      <c r="B21" s="192"/>
      <c r="C21" s="192"/>
      <c r="D21" s="192"/>
      <c r="E21" s="398"/>
      <c r="F21" s="398"/>
      <c r="G21" s="398"/>
      <c r="H21" s="398"/>
      <c r="I21" s="398"/>
      <c r="J21" s="398"/>
      <c r="K21" s="398"/>
      <c r="L21" s="398"/>
      <c r="M21" s="398"/>
      <c r="N21" s="192"/>
      <c r="O21" s="192"/>
      <c r="P21" s="192"/>
      <c r="Q21" s="192"/>
      <c r="R21" s="192"/>
      <c r="S21" s="192"/>
    </row>
    <row r="22" spans="1:19" s="216" customFormat="1" ht="30" customHeight="1">
      <c r="A22" s="660" t="s">
        <v>279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</row>
    <row r="23" spans="1:19" s="216" customFormat="1" ht="30" customHeight="1">
      <c r="A23" s="660" t="s">
        <v>456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</row>
    <row r="24" spans="1:19" s="216" customFormat="1" ht="30" customHeight="1">
      <c r="A24" s="660" t="s">
        <v>281</v>
      </c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</row>
    <row r="26" spans="1:19" s="217" customFormat="1" ht="23.25" customHeight="1">
      <c r="A26" s="692" t="s">
        <v>1</v>
      </c>
      <c r="B26" s="662" t="s">
        <v>2</v>
      </c>
      <c r="C26" s="646"/>
      <c r="D26" s="676"/>
      <c r="E26" s="662" t="s">
        <v>3</v>
      </c>
      <c r="F26" s="646"/>
      <c r="G26" s="676"/>
      <c r="H26" s="662" t="s">
        <v>8</v>
      </c>
      <c r="I26" s="646"/>
      <c r="J26" s="676"/>
      <c r="K26" s="662" t="s">
        <v>9</v>
      </c>
      <c r="L26" s="646"/>
      <c r="M26" s="676"/>
      <c r="N26" s="662" t="s">
        <v>10</v>
      </c>
      <c r="O26" s="646"/>
      <c r="P26" s="676"/>
      <c r="Q26" s="662" t="s">
        <v>7</v>
      </c>
      <c r="R26" s="646"/>
      <c r="S26" s="676"/>
    </row>
    <row r="27" spans="1:19" s="217" customFormat="1" ht="23.25" customHeight="1">
      <c r="A27" s="693"/>
      <c r="B27" s="97" t="s">
        <v>4</v>
      </c>
      <c r="C27" s="97" t="s">
        <v>5</v>
      </c>
      <c r="D27" s="97" t="s">
        <v>6</v>
      </c>
      <c r="E27" s="97" t="s">
        <v>4</v>
      </c>
      <c r="F27" s="97" t="s">
        <v>5</v>
      </c>
      <c r="G27" s="97" t="s">
        <v>6</v>
      </c>
      <c r="H27" s="97" t="s">
        <v>4</v>
      </c>
      <c r="I27" s="97" t="s">
        <v>5</v>
      </c>
      <c r="J27" s="97" t="s">
        <v>6</v>
      </c>
      <c r="K27" s="97" t="s">
        <v>4</v>
      </c>
      <c r="L27" s="97" t="s">
        <v>5</v>
      </c>
      <c r="M27" s="97" t="s">
        <v>6</v>
      </c>
      <c r="N27" s="97" t="s">
        <v>4</v>
      </c>
      <c r="O27" s="97" t="s">
        <v>5</v>
      </c>
      <c r="P27" s="97" t="s">
        <v>6</v>
      </c>
      <c r="Q27" s="97" t="s">
        <v>4</v>
      </c>
      <c r="R27" s="97" t="s">
        <v>5</v>
      </c>
      <c r="S27" s="97" t="s">
        <v>6</v>
      </c>
    </row>
    <row r="28" spans="1:19" ht="23.25" customHeight="1">
      <c r="A28" s="213" t="s">
        <v>485</v>
      </c>
      <c r="B28" s="395" t="s">
        <v>56</v>
      </c>
      <c r="C28" s="395" t="s">
        <v>56</v>
      </c>
      <c r="D28" s="396">
        <f aca="true" t="shared" si="7" ref="D28:D33">SUM(B28:C28)</f>
        <v>0</v>
      </c>
      <c r="E28" s="395">
        <v>0</v>
      </c>
      <c r="F28" s="395">
        <v>0</v>
      </c>
      <c r="G28" s="396">
        <f aca="true" t="shared" si="8" ref="G28:G33">SUM(E28:F28)</f>
        <v>0</v>
      </c>
      <c r="H28" s="395">
        <v>0</v>
      </c>
      <c r="I28" s="395">
        <v>0</v>
      </c>
      <c r="J28" s="396">
        <f aca="true" t="shared" si="9" ref="J28:J33">SUM(H28:I28)</f>
        <v>0</v>
      </c>
      <c r="K28" s="395">
        <v>0</v>
      </c>
      <c r="L28" s="395">
        <v>0</v>
      </c>
      <c r="M28" s="396">
        <f aca="true" t="shared" si="10" ref="M28:M33">SUM(K28:L28)</f>
        <v>0</v>
      </c>
      <c r="N28" s="395">
        <v>3</v>
      </c>
      <c r="O28" s="395">
        <v>2</v>
      </c>
      <c r="P28" s="396">
        <f aca="true" t="shared" si="11" ref="P28:P33">SUM(N28:O28)</f>
        <v>5</v>
      </c>
      <c r="Q28" s="395">
        <f aca="true" t="shared" si="12" ref="Q28:R33">SUM(B28,E28,H28,K28,N28)</f>
        <v>3</v>
      </c>
      <c r="R28" s="395">
        <f t="shared" si="12"/>
        <v>2</v>
      </c>
      <c r="S28" s="396">
        <f aca="true" t="shared" si="13" ref="S28:S33">SUM(Q28:R28)</f>
        <v>5</v>
      </c>
    </row>
    <row r="29" spans="1:19" ht="23.25" customHeight="1">
      <c r="A29" s="213" t="s">
        <v>486</v>
      </c>
      <c r="B29" s="395">
        <v>2</v>
      </c>
      <c r="C29" s="395">
        <v>9</v>
      </c>
      <c r="D29" s="396">
        <f t="shared" si="7"/>
        <v>11</v>
      </c>
      <c r="E29" s="395">
        <v>2</v>
      </c>
      <c r="F29" s="395">
        <v>9</v>
      </c>
      <c r="G29" s="396">
        <f t="shared" si="8"/>
        <v>11</v>
      </c>
      <c r="H29" s="395">
        <v>0</v>
      </c>
      <c r="I29" s="395">
        <v>0</v>
      </c>
      <c r="J29" s="396">
        <f t="shared" si="9"/>
        <v>0</v>
      </c>
      <c r="K29" s="395">
        <v>0</v>
      </c>
      <c r="L29" s="395">
        <v>0</v>
      </c>
      <c r="M29" s="396">
        <f t="shared" si="10"/>
        <v>0</v>
      </c>
      <c r="N29" s="395">
        <v>0</v>
      </c>
      <c r="O29" s="395">
        <v>0</v>
      </c>
      <c r="P29" s="396">
        <f t="shared" si="11"/>
        <v>0</v>
      </c>
      <c r="Q29" s="395">
        <f t="shared" si="12"/>
        <v>4</v>
      </c>
      <c r="R29" s="395">
        <f t="shared" si="12"/>
        <v>18</v>
      </c>
      <c r="S29" s="396">
        <f t="shared" si="13"/>
        <v>22</v>
      </c>
    </row>
    <row r="30" spans="1:19" ht="23.25" customHeight="1">
      <c r="A30" s="213" t="s">
        <v>487</v>
      </c>
      <c r="B30" s="395">
        <v>6</v>
      </c>
      <c r="C30" s="395">
        <v>10</v>
      </c>
      <c r="D30" s="396">
        <f t="shared" si="7"/>
        <v>16</v>
      </c>
      <c r="E30" s="395">
        <v>4</v>
      </c>
      <c r="F30" s="395">
        <v>8</v>
      </c>
      <c r="G30" s="396">
        <f t="shared" si="8"/>
        <v>12</v>
      </c>
      <c r="H30" s="395">
        <v>5</v>
      </c>
      <c r="I30" s="395">
        <v>9</v>
      </c>
      <c r="J30" s="396">
        <f t="shared" si="9"/>
        <v>14</v>
      </c>
      <c r="K30" s="395">
        <v>7</v>
      </c>
      <c r="L30" s="395">
        <v>9</v>
      </c>
      <c r="M30" s="396">
        <f t="shared" si="10"/>
        <v>16</v>
      </c>
      <c r="N30" s="395">
        <v>0</v>
      </c>
      <c r="O30" s="395">
        <v>0</v>
      </c>
      <c r="P30" s="396">
        <f t="shared" si="11"/>
        <v>0</v>
      </c>
      <c r="Q30" s="395">
        <f t="shared" si="12"/>
        <v>22</v>
      </c>
      <c r="R30" s="395">
        <f t="shared" si="12"/>
        <v>36</v>
      </c>
      <c r="S30" s="396">
        <f t="shared" si="13"/>
        <v>58</v>
      </c>
    </row>
    <row r="31" spans="1:19" ht="23.25" customHeight="1">
      <c r="A31" s="213" t="s">
        <v>488</v>
      </c>
      <c r="B31" s="395">
        <v>6</v>
      </c>
      <c r="C31" s="395">
        <v>54</v>
      </c>
      <c r="D31" s="396">
        <f t="shared" si="7"/>
        <v>60</v>
      </c>
      <c r="E31" s="395">
        <v>1</v>
      </c>
      <c r="F31" s="395">
        <v>19</v>
      </c>
      <c r="G31" s="396">
        <f t="shared" si="8"/>
        <v>20</v>
      </c>
      <c r="H31" s="395">
        <v>3</v>
      </c>
      <c r="I31" s="395">
        <v>30</v>
      </c>
      <c r="J31" s="396">
        <f t="shared" si="9"/>
        <v>33</v>
      </c>
      <c r="K31" s="395">
        <v>2</v>
      </c>
      <c r="L31" s="395">
        <v>22</v>
      </c>
      <c r="M31" s="396">
        <f t="shared" si="10"/>
        <v>24</v>
      </c>
      <c r="N31" s="395">
        <v>0</v>
      </c>
      <c r="O31" s="395">
        <v>0</v>
      </c>
      <c r="P31" s="396">
        <f t="shared" si="11"/>
        <v>0</v>
      </c>
      <c r="Q31" s="395">
        <f t="shared" si="12"/>
        <v>12</v>
      </c>
      <c r="R31" s="395">
        <f t="shared" si="12"/>
        <v>125</v>
      </c>
      <c r="S31" s="396">
        <f t="shared" si="13"/>
        <v>137</v>
      </c>
    </row>
    <row r="32" spans="1:19" ht="23.25" customHeight="1">
      <c r="A32" s="213" t="s">
        <v>489</v>
      </c>
      <c r="B32" s="395">
        <v>9</v>
      </c>
      <c r="C32" s="395">
        <v>36</v>
      </c>
      <c r="D32" s="396">
        <f t="shared" si="7"/>
        <v>45</v>
      </c>
      <c r="E32" s="395">
        <v>8</v>
      </c>
      <c r="F32" s="395">
        <v>12</v>
      </c>
      <c r="G32" s="396">
        <f t="shared" si="8"/>
        <v>20</v>
      </c>
      <c r="H32" s="395">
        <v>10</v>
      </c>
      <c r="I32" s="395">
        <v>32</v>
      </c>
      <c r="J32" s="396">
        <f t="shared" si="9"/>
        <v>42</v>
      </c>
      <c r="K32" s="395">
        <v>12</v>
      </c>
      <c r="L32" s="395">
        <v>11</v>
      </c>
      <c r="M32" s="396">
        <f t="shared" si="10"/>
        <v>23</v>
      </c>
      <c r="N32" s="395">
        <v>0</v>
      </c>
      <c r="O32" s="395">
        <v>0</v>
      </c>
      <c r="P32" s="396">
        <f t="shared" si="11"/>
        <v>0</v>
      </c>
      <c r="Q32" s="395">
        <f t="shared" si="12"/>
        <v>39</v>
      </c>
      <c r="R32" s="395">
        <f t="shared" si="12"/>
        <v>91</v>
      </c>
      <c r="S32" s="396">
        <f t="shared" si="13"/>
        <v>130</v>
      </c>
    </row>
    <row r="33" spans="1:19" ht="23.25" customHeight="1">
      <c r="A33" s="214" t="s">
        <v>6</v>
      </c>
      <c r="B33" s="164">
        <f>SUM(B28:B32)</f>
        <v>23</v>
      </c>
      <c r="C33" s="164">
        <f>SUM(C28:C32)</f>
        <v>109</v>
      </c>
      <c r="D33" s="164">
        <f t="shared" si="7"/>
        <v>132</v>
      </c>
      <c r="E33" s="164">
        <f>SUM(E28:E32)</f>
        <v>15</v>
      </c>
      <c r="F33" s="164">
        <f>SUM(F28:F32)</f>
        <v>48</v>
      </c>
      <c r="G33" s="164">
        <f t="shared" si="8"/>
        <v>63</v>
      </c>
      <c r="H33" s="164">
        <f>SUM(H28:H32)</f>
        <v>18</v>
      </c>
      <c r="I33" s="164">
        <f>SUM(I28:I32)</f>
        <v>71</v>
      </c>
      <c r="J33" s="164">
        <f t="shared" si="9"/>
        <v>89</v>
      </c>
      <c r="K33" s="164">
        <f>SUM(K28:K32)</f>
        <v>21</v>
      </c>
      <c r="L33" s="164">
        <f>SUM(L28:L32)</f>
        <v>42</v>
      </c>
      <c r="M33" s="164">
        <f t="shared" si="10"/>
        <v>63</v>
      </c>
      <c r="N33" s="164">
        <f>SUM(N28:N32)</f>
        <v>3</v>
      </c>
      <c r="O33" s="164">
        <f>SUM(O28:O32)</f>
        <v>2</v>
      </c>
      <c r="P33" s="164">
        <f t="shared" si="11"/>
        <v>5</v>
      </c>
      <c r="Q33" s="164">
        <f t="shared" si="12"/>
        <v>80</v>
      </c>
      <c r="R33" s="164">
        <f t="shared" si="12"/>
        <v>272</v>
      </c>
      <c r="S33" s="164">
        <f t="shared" si="13"/>
        <v>352</v>
      </c>
    </row>
    <row r="35" spans="1:19" s="216" customFormat="1" ht="27" customHeight="1">
      <c r="A35" s="660" t="s">
        <v>279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</row>
    <row r="36" spans="1:19" s="216" customFormat="1" ht="27" customHeight="1">
      <c r="A36" s="660" t="s">
        <v>456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</row>
    <row r="37" spans="1:19" s="216" customFormat="1" ht="27" customHeight="1">
      <c r="A37" s="660" t="s">
        <v>283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</row>
    <row r="39" spans="1:19" s="217" customFormat="1" ht="23.25" customHeight="1">
      <c r="A39" s="692" t="s">
        <v>1</v>
      </c>
      <c r="B39" s="662" t="s">
        <v>2</v>
      </c>
      <c r="C39" s="646"/>
      <c r="D39" s="676"/>
      <c r="E39" s="662" t="s">
        <v>3</v>
      </c>
      <c r="F39" s="646"/>
      <c r="G39" s="676"/>
      <c r="H39" s="662" t="s">
        <v>8</v>
      </c>
      <c r="I39" s="646"/>
      <c r="J39" s="676"/>
      <c r="K39" s="662" t="s">
        <v>9</v>
      </c>
      <c r="L39" s="646"/>
      <c r="M39" s="676"/>
      <c r="N39" s="662" t="s">
        <v>10</v>
      </c>
      <c r="O39" s="646"/>
      <c r="P39" s="676"/>
      <c r="Q39" s="662" t="s">
        <v>7</v>
      </c>
      <c r="R39" s="646"/>
      <c r="S39" s="676"/>
    </row>
    <row r="40" spans="1:19" s="217" customFormat="1" ht="23.25" customHeight="1">
      <c r="A40" s="693"/>
      <c r="B40" s="97" t="s">
        <v>4</v>
      </c>
      <c r="C40" s="97" t="s">
        <v>5</v>
      </c>
      <c r="D40" s="97" t="s">
        <v>6</v>
      </c>
      <c r="E40" s="97" t="s">
        <v>4</v>
      </c>
      <c r="F40" s="97" t="s">
        <v>5</v>
      </c>
      <c r="G40" s="97" t="s">
        <v>6</v>
      </c>
      <c r="H40" s="97" t="s">
        <v>4</v>
      </c>
      <c r="I40" s="97" t="s">
        <v>5</v>
      </c>
      <c r="J40" s="97" t="s">
        <v>6</v>
      </c>
      <c r="K40" s="97" t="s">
        <v>4</v>
      </c>
      <c r="L40" s="97" t="s">
        <v>5</v>
      </c>
      <c r="M40" s="97" t="s">
        <v>6</v>
      </c>
      <c r="N40" s="97" t="s">
        <v>4</v>
      </c>
      <c r="O40" s="97" t="s">
        <v>5</v>
      </c>
      <c r="P40" s="97" t="s">
        <v>6</v>
      </c>
      <c r="Q40" s="97" t="s">
        <v>4</v>
      </c>
      <c r="R40" s="97" t="s">
        <v>5</v>
      </c>
      <c r="S40" s="97" t="s">
        <v>6</v>
      </c>
    </row>
    <row r="41" spans="1:19" ht="23.25" customHeight="1">
      <c r="A41" s="213" t="s">
        <v>494</v>
      </c>
      <c r="B41" s="76">
        <v>3</v>
      </c>
      <c r="C41" s="76">
        <v>40</v>
      </c>
      <c r="D41" s="185">
        <f>SUM(B41:C41)</f>
        <v>43</v>
      </c>
      <c r="E41" s="76">
        <v>8</v>
      </c>
      <c r="F41" s="76">
        <v>50</v>
      </c>
      <c r="G41" s="185">
        <f>SUM(E41:F41)</f>
        <v>58</v>
      </c>
      <c r="H41" s="76">
        <v>1</v>
      </c>
      <c r="I41" s="76">
        <v>33</v>
      </c>
      <c r="J41" s="185">
        <f>SUM(H41:I41)</f>
        <v>34</v>
      </c>
      <c r="K41" s="76">
        <v>0</v>
      </c>
      <c r="L41" s="76">
        <v>0</v>
      </c>
      <c r="M41" s="185">
        <f>SUM(K41:L41)</f>
        <v>0</v>
      </c>
      <c r="N41" s="76">
        <v>0</v>
      </c>
      <c r="O41" s="76">
        <v>0</v>
      </c>
      <c r="P41" s="185">
        <f>SUM(N41:O41)</f>
        <v>0</v>
      </c>
      <c r="Q41" s="76">
        <f>SUM(B41,E41,H41,K41,N41)</f>
        <v>12</v>
      </c>
      <c r="R41" s="76">
        <f>SUM(C41,F41,I41,L41,O41)</f>
        <v>123</v>
      </c>
      <c r="S41" s="185">
        <f>SUM(Q41:R41)</f>
        <v>135</v>
      </c>
    </row>
    <row r="42" spans="1:19" ht="23.25" customHeight="1">
      <c r="A42" s="213" t="s">
        <v>490</v>
      </c>
      <c r="B42" s="76">
        <v>43</v>
      </c>
      <c r="C42" s="76">
        <v>14</v>
      </c>
      <c r="D42" s="185">
        <f>SUM(B42:C42)</f>
        <v>57</v>
      </c>
      <c r="E42" s="76">
        <v>16</v>
      </c>
      <c r="F42" s="76">
        <v>18</v>
      </c>
      <c r="G42" s="185">
        <f>SUM(E42:F42)</f>
        <v>34</v>
      </c>
      <c r="H42" s="76">
        <v>22</v>
      </c>
      <c r="I42" s="76">
        <v>13</v>
      </c>
      <c r="J42" s="185">
        <f>SUM(H42:I42)</f>
        <v>35</v>
      </c>
      <c r="K42" s="76">
        <v>12</v>
      </c>
      <c r="L42" s="76">
        <v>13</v>
      </c>
      <c r="M42" s="185">
        <f>SUM(K42:L42)</f>
        <v>25</v>
      </c>
      <c r="N42" s="76">
        <v>4</v>
      </c>
      <c r="O42" s="76">
        <v>0</v>
      </c>
      <c r="P42" s="185">
        <f>SUM(N42:O42)</f>
        <v>4</v>
      </c>
      <c r="Q42" s="76">
        <f aca="true" t="shared" si="14" ref="Q42:R45">SUM(B42,E42,H42,K42,N42)</f>
        <v>97</v>
      </c>
      <c r="R42" s="76">
        <f t="shared" si="14"/>
        <v>58</v>
      </c>
      <c r="S42" s="185">
        <f>SUM(Q42:R42)</f>
        <v>155</v>
      </c>
    </row>
    <row r="43" spans="1:19" ht="23.25" customHeight="1">
      <c r="A43" s="213" t="s">
        <v>491</v>
      </c>
      <c r="B43" s="76">
        <v>11</v>
      </c>
      <c r="C43" s="76">
        <v>86</v>
      </c>
      <c r="D43" s="185">
        <f>SUM(B43:C43)</f>
        <v>97</v>
      </c>
      <c r="E43" s="76">
        <v>11</v>
      </c>
      <c r="F43" s="76">
        <v>101</v>
      </c>
      <c r="G43" s="185">
        <f>SUM(E43:F43)</f>
        <v>112</v>
      </c>
      <c r="H43" s="76">
        <v>5</v>
      </c>
      <c r="I43" s="76">
        <v>76</v>
      </c>
      <c r="J43" s="185">
        <f>SUM(H43:I43)</f>
        <v>81</v>
      </c>
      <c r="K43" s="76">
        <v>5</v>
      </c>
      <c r="L43" s="76">
        <v>72</v>
      </c>
      <c r="M43" s="185">
        <f>SUM(K43:L43)</f>
        <v>77</v>
      </c>
      <c r="N43" s="76">
        <v>0</v>
      </c>
      <c r="O43" s="76">
        <v>0</v>
      </c>
      <c r="P43" s="185">
        <f>SUM(N43:O43)</f>
        <v>0</v>
      </c>
      <c r="Q43" s="76">
        <f t="shared" si="14"/>
        <v>32</v>
      </c>
      <c r="R43" s="76">
        <f t="shared" si="14"/>
        <v>335</v>
      </c>
      <c r="S43" s="185">
        <f>SUM(Q43:R43)</f>
        <v>367</v>
      </c>
    </row>
    <row r="44" spans="1:19" ht="23.25" customHeight="1">
      <c r="A44" s="213" t="s">
        <v>492</v>
      </c>
      <c r="B44" s="76">
        <v>11</v>
      </c>
      <c r="C44" s="76">
        <v>40</v>
      </c>
      <c r="D44" s="185">
        <f>SUM(B44:C44)</f>
        <v>51</v>
      </c>
      <c r="E44" s="76">
        <v>12</v>
      </c>
      <c r="F44" s="76">
        <v>46</v>
      </c>
      <c r="G44" s="185">
        <f>SUM(E44:F44)</f>
        <v>58</v>
      </c>
      <c r="H44" s="76">
        <v>10</v>
      </c>
      <c r="I44" s="76">
        <v>32</v>
      </c>
      <c r="J44" s="185">
        <f>SUM(H44:I44)</f>
        <v>42</v>
      </c>
      <c r="K44" s="76">
        <v>7</v>
      </c>
      <c r="L44" s="76">
        <v>37</v>
      </c>
      <c r="M44" s="185">
        <f>SUM(K44:L44)</f>
        <v>44</v>
      </c>
      <c r="N44" s="76">
        <v>1</v>
      </c>
      <c r="O44" s="76">
        <v>0</v>
      </c>
      <c r="P44" s="185">
        <f>SUM(N44:O44)</f>
        <v>1</v>
      </c>
      <c r="Q44" s="76">
        <f t="shared" si="14"/>
        <v>41</v>
      </c>
      <c r="R44" s="76">
        <f t="shared" si="14"/>
        <v>155</v>
      </c>
      <c r="S44" s="185">
        <f>SUM(Q44:R44)</f>
        <v>196</v>
      </c>
    </row>
    <row r="45" spans="1:19" ht="26.25" customHeight="1">
      <c r="A45" s="214" t="s">
        <v>6</v>
      </c>
      <c r="B45" s="164">
        <f>SUM(B41:B44)</f>
        <v>68</v>
      </c>
      <c r="C45" s="164">
        <f>SUM(C41:C44)</f>
        <v>180</v>
      </c>
      <c r="D45" s="164">
        <f>SUM(B45:C45)</f>
        <v>248</v>
      </c>
      <c r="E45" s="164">
        <f>SUM(E41:E44)</f>
        <v>47</v>
      </c>
      <c r="F45" s="164">
        <f>SUM(F41:F44)</f>
        <v>215</v>
      </c>
      <c r="G45" s="164">
        <f>SUM(E45:F45)</f>
        <v>262</v>
      </c>
      <c r="H45" s="164">
        <f>SUM(H41:H44)</f>
        <v>38</v>
      </c>
      <c r="I45" s="164">
        <f>SUM(I41:I44)</f>
        <v>154</v>
      </c>
      <c r="J45" s="164">
        <f>SUM(H45:I45)</f>
        <v>192</v>
      </c>
      <c r="K45" s="164">
        <f>SUM(K41:K44)</f>
        <v>24</v>
      </c>
      <c r="L45" s="164">
        <f>SUM(L41:L44)</f>
        <v>122</v>
      </c>
      <c r="M45" s="164">
        <f>SUM(K45:L45)</f>
        <v>146</v>
      </c>
      <c r="N45" s="164">
        <f>SUM(N41:N44)</f>
        <v>5</v>
      </c>
      <c r="O45" s="164">
        <f>SUM(O41:O44)</f>
        <v>0</v>
      </c>
      <c r="P45" s="164">
        <f>SUM(N45:O45)</f>
        <v>5</v>
      </c>
      <c r="Q45" s="164">
        <f t="shared" si="14"/>
        <v>182</v>
      </c>
      <c r="R45" s="164">
        <f t="shared" si="14"/>
        <v>671</v>
      </c>
      <c r="S45" s="164">
        <f>SUM(Q45:R45)</f>
        <v>853</v>
      </c>
    </row>
    <row r="47" spans="1:19" s="216" customFormat="1" ht="27" customHeight="1">
      <c r="A47" s="660" t="s">
        <v>279</v>
      </c>
      <c r="B47" s="660"/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</row>
    <row r="48" spans="1:19" s="216" customFormat="1" ht="27" customHeight="1">
      <c r="A48" s="660" t="s">
        <v>457</v>
      </c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</row>
    <row r="49" spans="1:19" s="216" customFormat="1" ht="27" customHeight="1">
      <c r="A49" s="660" t="s">
        <v>284</v>
      </c>
      <c r="B49" s="660"/>
      <c r="C49" s="660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</row>
    <row r="51" spans="1:19" s="217" customFormat="1" ht="23.25" customHeight="1">
      <c r="A51" s="692" t="s">
        <v>1</v>
      </c>
      <c r="B51" s="662" t="s">
        <v>2</v>
      </c>
      <c r="C51" s="646"/>
      <c r="D51" s="676"/>
      <c r="E51" s="662" t="s">
        <v>3</v>
      </c>
      <c r="F51" s="646"/>
      <c r="G51" s="676"/>
      <c r="H51" s="662" t="s">
        <v>8</v>
      </c>
      <c r="I51" s="646"/>
      <c r="J51" s="676"/>
      <c r="K51" s="662" t="s">
        <v>9</v>
      </c>
      <c r="L51" s="646"/>
      <c r="M51" s="676"/>
      <c r="N51" s="662" t="s">
        <v>10</v>
      </c>
      <c r="O51" s="646"/>
      <c r="P51" s="676"/>
      <c r="Q51" s="662" t="s">
        <v>7</v>
      </c>
      <c r="R51" s="646"/>
      <c r="S51" s="676"/>
    </row>
    <row r="52" spans="1:19" s="217" customFormat="1" ht="23.25" customHeight="1">
      <c r="A52" s="693"/>
      <c r="B52" s="97" t="s">
        <v>4</v>
      </c>
      <c r="C52" s="97" t="s">
        <v>5</v>
      </c>
      <c r="D52" s="97" t="s">
        <v>6</v>
      </c>
      <c r="E52" s="97" t="s">
        <v>4</v>
      </c>
      <c r="F52" s="97" t="s">
        <v>5</v>
      </c>
      <c r="G52" s="97" t="s">
        <v>6</v>
      </c>
      <c r="H52" s="97" t="s">
        <v>4</v>
      </c>
      <c r="I52" s="97" t="s">
        <v>5</v>
      </c>
      <c r="J52" s="97" t="s">
        <v>6</v>
      </c>
      <c r="K52" s="97" t="s">
        <v>4</v>
      </c>
      <c r="L52" s="97" t="s">
        <v>5</v>
      </c>
      <c r="M52" s="97" t="s">
        <v>6</v>
      </c>
      <c r="N52" s="97" t="s">
        <v>4</v>
      </c>
      <c r="O52" s="97" t="s">
        <v>5</v>
      </c>
      <c r="P52" s="97" t="s">
        <v>6</v>
      </c>
      <c r="Q52" s="97" t="s">
        <v>4</v>
      </c>
      <c r="R52" s="97" t="s">
        <v>5</v>
      </c>
      <c r="S52" s="97" t="s">
        <v>6</v>
      </c>
    </row>
    <row r="53" spans="1:19" ht="23.25" customHeight="1">
      <c r="A53" s="213" t="s">
        <v>493</v>
      </c>
      <c r="B53" s="76">
        <v>46</v>
      </c>
      <c r="C53" s="76">
        <v>52</v>
      </c>
      <c r="D53" s="185">
        <f>SUM(B53:C53)</f>
        <v>98</v>
      </c>
      <c r="E53" s="76">
        <v>37</v>
      </c>
      <c r="F53" s="76">
        <v>47</v>
      </c>
      <c r="G53" s="185">
        <f>SUM(E53:F53)</f>
        <v>84</v>
      </c>
      <c r="H53" s="76">
        <v>17</v>
      </c>
      <c r="I53" s="76">
        <v>34</v>
      </c>
      <c r="J53" s="185">
        <f>SUM(H53:I53)</f>
        <v>51</v>
      </c>
      <c r="K53" s="76">
        <v>21</v>
      </c>
      <c r="L53" s="76">
        <v>21</v>
      </c>
      <c r="M53" s="185">
        <f>SUM(K53:L53)</f>
        <v>42</v>
      </c>
      <c r="N53" s="76">
        <v>5</v>
      </c>
      <c r="O53" s="76">
        <v>1</v>
      </c>
      <c r="P53" s="185">
        <f>SUM(N53:O53)</f>
        <v>6</v>
      </c>
      <c r="Q53" s="76">
        <f>SUM(B53,E53,H53,K53,N53)</f>
        <v>126</v>
      </c>
      <c r="R53" s="76">
        <f>SUM(C53,F53,I53,L53,O53)</f>
        <v>155</v>
      </c>
      <c r="S53" s="185">
        <f>SUM(Q53:R53)</f>
        <v>281</v>
      </c>
    </row>
    <row r="54" spans="1:19" ht="23.25" customHeight="1">
      <c r="A54" s="213"/>
      <c r="B54" s="76"/>
      <c r="C54" s="76"/>
      <c r="D54" s="185"/>
      <c r="E54" s="76"/>
      <c r="F54" s="76"/>
      <c r="G54" s="185"/>
      <c r="H54" s="76"/>
      <c r="I54" s="76"/>
      <c r="J54" s="185"/>
      <c r="K54" s="76"/>
      <c r="L54" s="76"/>
      <c r="M54" s="185"/>
      <c r="N54" s="76"/>
      <c r="O54" s="76"/>
      <c r="P54" s="185"/>
      <c r="Q54" s="76"/>
      <c r="R54" s="76"/>
      <c r="S54" s="185"/>
    </row>
    <row r="55" spans="1:19" ht="30.75" customHeight="1">
      <c r="A55" s="214" t="s">
        <v>6</v>
      </c>
      <c r="B55" s="164">
        <f>SUM(B53:B54)</f>
        <v>46</v>
      </c>
      <c r="C55" s="164">
        <f>SUM(C53:C54)</f>
        <v>52</v>
      </c>
      <c r="D55" s="164">
        <f>SUM(B55:C55)</f>
        <v>98</v>
      </c>
      <c r="E55" s="164">
        <f>SUM(E53:E54)</f>
        <v>37</v>
      </c>
      <c r="F55" s="164">
        <f>SUM(F53:F54)</f>
        <v>47</v>
      </c>
      <c r="G55" s="164">
        <f>SUM(E55:F55)</f>
        <v>84</v>
      </c>
      <c r="H55" s="164">
        <f>SUM(H53:H54)</f>
        <v>17</v>
      </c>
      <c r="I55" s="164">
        <f>SUM(I53:I54)</f>
        <v>34</v>
      </c>
      <c r="J55" s="164">
        <f>SUM(H55:I55)</f>
        <v>51</v>
      </c>
      <c r="K55" s="164">
        <f>SUM(K53:K54)</f>
        <v>21</v>
      </c>
      <c r="L55" s="164">
        <f>SUM(L53:L54)</f>
        <v>21</v>
      </c>
      <c r="M55" s="164">
        <f>SUM(K55:L55)</f>
        <v>42</v>
      </c>
      <c r="N55" s="164">
        <f>SUM(N53:N54)</f>
        <v>5</v>
      </c>
      <c r="O55" s="164">
        <f>SUM(O53:O54)</f>
        <v>1</v>
      </c>
      <c r="P55" s="164">
        <f>SUM(N55:O55)</f>
        <v>6</v>
      </c>
      <c r="Q55" s="164">
        <f>SUM(B55,E55,H55,K55,N55)</f>
        <v>126</v>
      </c>
      <c r="R55" s="164">
        <f>SUM(C55,F55,I55,L55,O55)</f>
        <v>155</v>
      </c>
      <c r="S55" s="164">
        <f>SUM(Q55:R55)</f>
        <v>281</v>
      </c>
    </row>
    <row r="56" spans="1:19" s="216" customFormat="1" ht="13.5" customHeight="1">
      <c r="A56" s="399"/>
      <c r="B56" s="400"/>
      <c r="C56" s="400"/>
      <c r="D56" s="400"/>
      <c r="E56" s="401"/>
      <c r="F56" s="401"/>
      <c r="G56" s="401"/>
      <c r="H56" s="401"/>
      <c r="I56" s="401"/>
      <c r="J56" s="401"/>
      <c r="K56" s="401"/>
      <c r="L56" s="401"/>
      <c r="M56" s="401"/>
      <c r="N56" s="400"/>
      <c r="O56" s="400"/>
      <c r="P56" s="400"/>
      <c r="Q56" s="400"/>
      <c r="R56" s="400"/>
      <c r="S56" s="400"/>
    </row>
    <row r="59" ht="23.25" customHeight="1">
      <c r="S59" s="402"/>
    </row>
    <row r="65" ht="23.25" customHeight="1">
      <c r="S65" s="402"/>
    </row>
    <row r="67" ht="23.25" customHeight="1">
      <c r="S67" s="402"/>
    </row>
  </sheetData>
  <sheetProtection/>
  <mergeCells count="40">
    <mergeCell ref="A47:S47"/>
    <mergeCell ref="A48:S48"/>
    <mergeCell ref="A49:S49"/>
    <mergeCell ref="A51:A52"/>
    <mergeCell ref="B51:D51"/>
    <mergeCell ref="E51:G51"/>
    <mergeCell ref="H51:J51"/>
    <mergeCell ref="K51:M51"/>
    <mergeCell ref="N51:P51"/>
    <mergeCell ref="Q51:S51"/>
    <mergeCell ref="A35:S35"/>
    <mergeCell ref="A36:S36"/>
    <mergeCell ref="A37:S37"/>
    <mergeCell ref="A39:A40"/>
    <mergeCell ref="B39:D39"/>
    <mergeCell ref="E39:G39"/>
    <mergeCell ref="H39:J39"/>
    <mergeCell ref="K39:M39"/>
    <mergeCell ref="N39:P39"/>
    <mergeCell ref="Q39:S39"/>
    <mergeCell ref="A22:S22"/>
    <mergeCell ref="A23:S23"/>
    <mergeCell ref="A24:S24"/>
    <mergeCell ref="A26:A27"/>
    <mergeCell ref="B26:D26"/>
    <mergeCell ref="E26:G26"/>
    <mergeCell ref="H26:J26"/>
    <mergeCell ref="K26:M26"/>
    <mergeCell ref="N26:P26"/>
    <mergeCell ref="Q26:S26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984251968503937" bottom="0.7874015748031497" header="0.31496062992125984" footer="0.31496062992125984"/>
  <pageSetup firstPageNumber="32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&amp;L&amp;12กลุ่มภารกิจทะเบียนนิสิตและบริการการศึกษา&amp;C&amp;12หน้าที่  &amp;P&amp;R&amp;12ข้อมูล ณ วันที่  11 กันยายน 2558</oddFooter>
  </headerFooter>
  <rowBreaks count="3" manualBreakCount="3">
    <brk id="20" max="255" man="1"/>
    <brk id="34" max="255" man="1"/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18" sqref="A18"/>
    </sheetView>
  </sheetViews>
  <sheetFormatPr defaultColWidth="9.00390625" defaultRowHeight="23.25" customHeight="1"/>
  <cols>
    <col min="1" max="1" width="32.125" style="100" customWidth="1"/>
    <col min="2" max="17" width="5.00390625" style="2" customWidth="1"/>
    <col min="18" max="18" width="6.375" style="2" customWidth="1"/>
    <col min="19" max="19" width="6.25390625" style="2" customWidth="1"/>
    <col min="20" max="16384" width="9.00390625" style="1" customWidth="1"/>
  </cols>
  <sheetData>
    <row r="1" spans="1:19" s="211" customFormat="1" ht="25.5" customHeight="1">
      <c r="A1" s="694" t="s">
        <v>279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1:19" s="211" customFormat="1" ht="25.5" customHeight="1">
      <c r="A2" s="694" t="s">
        <v>456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</row>
    <row r="3" spans="1:19" s="211" customFormat="1" ht="25.5" customHeight="1">
      <c r="A3" s="694" t="s">
        <v>285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</row>
    <row r="5" spans="1:19" s="212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2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3.25" customHeight="1">
      <c r="A7" s="213" t="s">
        <v>493</v>
      </c>
      <c r="B7" s="395">
        <v>0</v>
      </c>
      <c r="C7" s="395">
        <v>0</v>
      </c>
      <c r="D7" s="396">
        <f>SUM(B7:C7)</f>
        <v>0</v>
      </c>
      <c r="E7" s="395">
        <v>0</v>
      </c>
      <c r="F7" s="395">
        <v>0</v>
      </c>
      <c r="G7" s="396">
        <f>SUM(E7:F7)</f>
        <v>0</v>
      </c>
      <c r="H7" s="395" t="s">
        <v>56</v>
      </c>
      <c r="I7" s="395" t="s">
        <v>56</v>
      </c>
      <c r="J7" s="396">
        <f>SUM(H7:I7)</f>
        <v>0</v>
      </c>
      <c r="K7" s="395">
        <v>3</v>
      </c>
      <c r="L7" s="395">
        <v>4</v>
      </c>
      <c r="M7" s="396">
        <f>SUM(K7:L7)</f>
        <v>7</v>
      </c>
      <c r="N7" s="395">
        <v>4</v>
      </c>
      <c r="O7" s="395">
        <v>8</v>
      </c>
      <c r="P7" s="396">
        <f>SUM(N7:O7)</f>
        <v>12</v>
      </c>
      <c r="Q7" s="395">
        <f aca="true" t="shared" si="0" ref="Q7:R9">SUM(B7,E7,H7,K7,N7)</f>
        <v>7</v>
      </c>
      <c r="R7" s="395">
        <f t="shared" si="0"/>
        <v>12</v>
      </c>
      <c r="S7" s="396">
        <f>SUM(Q7:R7)</f>
        <v>19</v>
      </c>
    </row>
    <row r="8" spans="1:19" ht="23.25" customHeight="1">
      <c r="A8" s="213"/>
      <c r="B8" s="395"/>
      <c r="C8" s="395"/>
      <c r="D8" s="396"/>
      <c r="E8" s="395"/>
      <c r="F8" s="395"/>
      <c r="G8" s="396"/>
      <c r="H8" s="395"/>
      <c r="I8" s="395"/>
      <c r="J8" s="396"/>
      <c r="K8" s="395"/>
      <c r="L8" s="395"/>
      <c r="M8" s="396"/>
      <c r="N8" s="395"/>
      <c r="O8" s="395"/>
      <c r="P8" s="396"/>
      <c r="Q8" s="395"/>
      <c r="R8" s="395"/>
      <c r="S8" s="396"/>
    </row>
    <row r="9" spans="1:19" ht="23.25" customHeight="1">
      <c r="A9" s="214" t="s">
        <v>6</v>
      </c>
      <c r="B9" s="397">
        <f>SUM(B7:B8)</f>
        <v>0</v>
      </c>
      <c r="C9" s="397">
        <f>SUM(C7:C8)</f>
        <v>0</v>
      </c>
      <c r="D9" s="397">
        <f>SUM(B9:C9)</f>
        <v>0</v>
      </c>
      <c r="E9" s="397">
        <f>SUM(E7:E8)</f>
        <v>0</v>
      </c>
      <c r="F9" s="397">
        <f>SUM(F7:F8)</f>
        <v>0</v>
      </c>
      <c r="G9" s="397">
        <f>SUM(E9:F9)</f>
        <v>0</v>
      </c>
      <c r="H9" s="397">
        <f>SUM(H7:H8)</f>
        <v>0</v>
      </c>
      <c r="I9" s="397">
        <f>SUM(I7:I8)</f>
        <v>0</v>
      </c>
      <c r="J9" s="397">
        <f>SUM(H9:I9)</f>
        <v>0</v>
      </c>
      <c r="K9" s="397">
        <f>SUM(K7:K8)</f>
        <v>3</v>
      </c>
      <c r="L9" s="397">
        <f>SUM(L7:L8)</f>
        <v>4</v>
      </c>
      <c r="M9" s="397">
        <f>SUM(K9:L9)</f>
        <v>7</v>
      </c>
      <c r="N9" s="397">
        <f>SUM(N7:N8)</f>
        <v>4</v>
      </c>
      <c r="O9" s="397">
        <f>SUM(O7:O8)</f>
        <v>8</v>
      </c>
      <c r="P9" s="397">
        <f>SUM(N9:O9)</f>
        <v>12</v>
      </c>
      <c r="Q9" s="397">
        <f t="shared" si="0"/>
        <v>7</v>
      </c>
      <c r="R9" s="397">
        <f t="shared" si="0"/>
        <v>12</v>
      </c>
      <c r="S9" s="397">
        <f>SUM(Q9:R9)</f>
        <v>19</v>
      </c>
    </row>
    <row r="10" spans="2:19" ht="23.25" customHeight="1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</row>
    <row r="11" spans="1:19" s="211" customFormat="1" ht="25.5" customHeight="1">
      <c r="A11" s="694" t="s">
        <v>279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</row>
    <row r="12" spans="1:19" s="211" customFormat="1" ht="25.5" customHeight="1">
      <c r="A12" s="694" t="s">
        <v>457</v>
      </c>
      <c r="B12" s="694"/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</row>
    <row r="13" spans="1:19" s="211" customFormat="1" ht="25.5" customHeight="1">
      <c r="A13" s="694" t="s">
        <v>286</v>
      </c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</row>
    <row r="15" spans="1:19" s="212" customFormat="1" ht="23.25" customHeight="1">
      <c r="A15" s="692" t="s">
        <v>1</v>
      </c>
      <c r="B15" s="662" t="s">
        <v>2</v>
      </c>
      <c r="C15" s="646"/>
      <c r="D15" s="676"/>
      <c r="E15" s="662" t="s">
        <v>3</v>
      </c>
      <c r="F15" s="646"/>
      <c r="G15" s="676"/>
      <c r="H15" s="662" t="s">
        <v>8</v>
      </c>
      <c r="I15" s="646"/>
      <c r="J15" s="676"/>
      <c r="K15" s="662" t="s">
        <v>9</v>
      </c>
      <c r="L15" s="646"/>
      <c r="M15" s="676"/>
      <c r="N15" s="662" t="s">
        <v>10</v>
      </c>
      <c r="O15" s="646"/>
      <c r="P15" s="676"/>
      <c r="Q15" s="662" t="s">
        <v>7</v>
      </c>
      <c r="R15" s="646"/>
      <c r="S15" s="676"/>
    </row>
    <row r="16" spans="1:19" s="212" customFormat="1" ht="23.25" customHeight="1">
      <c r="A16" s="693"/>
      <c r="B16" s="97" t="s">
        <v>4</v>
      </c>
      <c r="C16" s="97" t="s">
        <v>5</v>
      </c>
      <c r="D16" s="97" t="s">
        <v>6</v>
      </c>
      <c r="E16" s="97" t="s">
        <v>4</v>
      </c>
      <c r="F16" s="97" t="s">
        <v>5</v>
      </c>
      <c r="G16" s="97" t="s">
        <v>6</v>
      </c>
      <c r="H16" s="97" t="s">
        <v>4</v>
      </c>
      <c r="I16" s="97" t="s">
        <v>5</v>
      </c>
      <c r="J16" s="97" t="s">
        <v>6</v>
      </c>
      <c r="K16" s="97" t="s">
        <v>4</v>
      </c>
      <c r="L16" s="97" t="s">
        <v>5</v>
      </c>
      <c r="M16" s="97" t="s">
        <v>6</v>
      </c>
      <c r="N16" s="97" t="s">
        <v>4</v>
      </c>
      <c r="O16" s="97" t="s">
        <v>5</v>
      </c>
      <c r="P16" s="97" t="s">
        <v>6</v>
      </c>
      <c r="Q16" s="97" t="s">
        <v>4</v>
      </c>
      <c r="R16" s="97" t="s">
        <v>5</v>
      </c>
      <c r="S16" s="97" t="s">
        <v>6</v>
      </c>
    </row>
    <row r="17" spans="1:19" ht="23.25" customHeight="1">
      <c r="A17" s="213" t="s">
        <v>493</v>
      </c>
      <c r="B17" s="395" t="s">
        <v>56</v>
      </c>
      <c r="C17" s="395" t="s">
        <v>56</v>
      </c>
      <c r="D17" s="396">
        <f>SUM(B17:C17)</f>
        <v>0</v>
      </c>
      <c r="E17" s="395">
        <v>0</v>
      </c>
      <c r="F17" s="395">
        <v>0</v>
      </c>
      <c r="G17" s="396">
        <f>SUM(E17:F17)</f>
        <v>0</v>
      </c>
      <c r="H17" s="395" t="s">
        <v>56</v>
      </c>
      <c r="I17" s="395" t="s">
        <v>56</v>
      </c>
      <c r="J17" s="396">
        <f>SUM(H17:I17)</f>
        <v>0</v>
      </c>
      <c r="K17" s="395" t="s">
        <v>56</v>
      </c>
      <c r="L17" s="395" t="s">
        <v>56</v>
      </c>
      <c r="M17" s="396">
        <f>SUM(K17:L17)</f>
        <v>0</v>
      </c>
      <c r="N17" s="395">
        <v>11</v>
      </c>
      <c r="O17" s="395">
        <v>2</v>
      </c>
      <c r="P17" s="396">
        <f>SUM(N17:O17)</f>
        <v>13</v>
      </c>
      <c r="Q17" s="395">
        <f aca="true" t="shared" si="1" ref="Q17:R19">SUM(B17,E17,H17,K17,N17)</f>
        <v>11</v>
      </c>
      <c r="R17" s="395">
        <f t="shared" si="1"/>
        <v>2</v>
      </c>
      <c r="S17" s="396">
        <f>SUM(Q17:R17)</f>
        <v>13</v>
      </c>
    </row>
    <row r="18" spans="1:19" ht="23.25" customHeight="1">
      <c r="A18" s="213"/>
      <c r="B18" s="395"/>
      <c r="C18" s="395"/>
      <c r="D18" s="396"/>
      <c r="E18" s="395"/>
      <c r="F18" s="395"/>
      <c r="G18" s="396"/>
      <c r="H18" s="395"/>
      <c r="I18" s="395"/>
      <c r="J18" s="396"/>
      <c r="K18" s="395"/>
      <c r="L18" s="395"/>
      <c r="M18" s="396"/>
      <c r="N18" s="395"/>
      <c r="O18" s="395"/>
      <c r="P18" s="396"/>
      <c r="Q18" s="395"/>
      <c r="R18" s="395"/>
      <c r="S18" s="396"/>
    </row>
    <row r="19" spans="1:19" ht="23.25" customHeight="1">
      <c r="A19" s="214" t="s">
        <v>6</v>
      </c>
      <c r="B19" s="397">
        <f>SUM(B17:B18)</f>
        <v>0</v>
      </c>
      <c r="C19" s="397">
        <f>SUM(C17:C18)</f>
        <v>0</v>
      </c>
      <c r="D19" s="397">
        <f>SUM(B19:C19)</f>
        <v>0</v>
      </c>
      <c r="E19" s="397">
        <f>SUM(E17:E18)</f>
        <v>0</v>
      </c>
      <c r="F19" s="397">
        <f>SUM(F17:F18)</f>
        <v>0</v>
      </c>
      <c r="G19" s="397">
        <f>SUM(E19:F19)</f>
        <v>0</v>
      </c>
      <c r="H19" s="397">
        <f>SUM(H17:H18)</f>
        <v>0</v>
      </c>
      <c r="I19" s="397">
        <f>SUM(I17:I18)</f>
        <v>0</v>
      </c>
      <c r="J19" s="397">
        <f>SUM(H19:I19)</f>
        <v>0</v>
      </c>
      <c r="K19" s="397">
        <f>SUM(K17:K18)</f>
        <v>0</v>
      </c>
      <c r="L19" s="397">
        <f>SUM(L17:L18)</f>
        <v>0</v>
      </c>
      <c r="M19" s="397">
        <f>SUM(K19:L19)</f>
        <v>0</v>
      </c>
      <c r="N19" s="397">
        <f>SUM(N17:N18)</f>
        <v>11</v>
      </c>
      <c r="O19" s="397">
        <f>SUM(O17:O18)</f>
        <v>2</v>
      </c>
      <c r="P19" s="397">
        <f>SUM(N19:O19)</f>
        <v>13</v>
      </c>
      <c r="Q19" s="397">
        <f t="shared" si="1"/>
        <v>11</v>
      </c>
      <c r="R19" s="397">
        <f t="shared" si="1"/>
        <v>2</v>
      </c>
      <c r="S19" s="397">
        <f>SUM(Q19:R19)</f>
        <v>13</v>
      </c>
    </row>
  </sheetData>
  <sheetProtection/>
  <mergeCells count="20">
    <mergeCell ref="A11:S11"/>
    <mergeCell ref="A12:S12"/>
    <mergeCell ref="A13:S13"/>
    <mergeCell ref="A15:A16"/>
    <mergeCell ref="B15:D15"/>
    <mergeCell ref="E15:G15"/>
    <mergeCell ref="H15:J15"/>
    <mergeCell ref="K15:M15"/>
    <mergeCell ref="N15:P15"/>
    <mergeCell ref="Q15:S15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984251968503937" bottom="0.3937007874015748" header="0.31496062992125984" footer="0.31496062992125984"/>
  <pageSetup firstPageNumber="36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&amp;L&amp;12กลุ่มภารกิจทะเบียนนิสิตและบริการการศึกษา&amp;C&amp;12หน้าที่ &amp;P&amp;R&amp;12ข้อมูล ณ วันที่  11  กันยายน 2558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18" sqref="A18"/>
    </sheetView>
  </sheetViews>
  <sheetFormatPr defaultColWidth="5.00390625" defaultRowHeight="24"/>
  <cols>
    <col min="1" max="1" width="32.125" style="279" customWidth="1"/>
    <col min="2" max="13" width="5.00390625" style="2" customWidth="1"/>
    <col min="14" max="16384" width="5.00390625" style="276" customWidth="1"/>
  </cols>
  <sheetData>
    <row r="1" spans="1:13" s="358" customFormat="1" ht="26.25" customHeight="1">
      <c r="A1" s="694" t="s">
        <v>279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spans="1:13" s="358" customFormat="1" ht="26.25" customHeight="1">
      <c r="A2" s="694" t="s">
        <v>458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ht="25.5" customHeight="1"/>
    <row r="4" spans="1:13" s="403" customFormat="1" ht="25.5" customHeight="1">
      <c r="A4" s="695" t="s">
        <v>1</v>
      </c>
      <c r="B4" s="662" t="s">
        <v>2</v>
      </c>
      <c r="C4" s="646"/>
      <c r="D4" s="676"/>
      <c r="E4" s="662" t="s">
        <v>3</v>
      </c>
      <c r="F4" s="646"/>
      <c r="G4" s="676"/>
      <c r="H4" s="662" t="s">
        <v>8</v>
      </c>
      <c r="I4" s="646"/>
      <c r="J4" s="676"/>
      <c r="K4" s="662" t="s">
        <v>7</v>
      </c>
      <c r="L4" s="646"/>
      <c r="M4" s="676"/>
    </row>
    <row r="5" spans="1:13" s="403" customFormat="1" ht="18.75">
      <c r="A5" s="696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8" t="s">
        <v>6</v>
      </c>
      <c r="K5" s="178" t="s">
        <v>4</v>
      </c>
      <c r="L5" s="178" t="s">
        <v>5</v>
      </c>
      <c r="M5" s="178" t="s">
        <v>6</v>
      </c>
    </row>
    <row r="6" spans="1:13" s="403" customFormat="1" ht="18.75">
      <c r="A6" s="269" t="s">
        <v>27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</row>
    <row r="7" spans="1:13" s="403" customFormat="1" ht="18.75">
      <c r="A7" s="277" t="s">
        <v>274</v>
      </c>
      <c r="B7" s="404">
        <v>2</v>
      </c>
      <c r="C7" s="404">
        <v>7</v>
      </c>
      <c r="D7" s="405">
        <f aca="true" t="shared" si="0" ref="D7:D15">SUM(B7:C7)</f>
        <v>9</v>
      </c>
      <c r="E7" s="404">
        <v>1</v>
      </c>
      <c r="F7" s="404">
        <v>1</v>
      </c>
      <c r="G7" s="405">
        <f aca="true" t="shared" si="1" ref="G7:G15">SUM(E7:F7)</f>
        <v>2</v>
      </c>
      <c r="H7" s="404">
        <v>6</v>
      </c>
      <c r="I7" s="404">
        <v>7</v>
      </c>
      <c r="J7" s="405">
        <f aca="true" t="shared" si="2" ref="J7:J15">SUM(H7:I7)</f>
        <v>13</v>
      </c>
      <c r="K7" s="404">
        <f aca="true" t="shared" si="3" ref="K7:M15">SUM(B7,E7,H7)</f>
        <v>9</v>
      </c>
      <c r="L7" s="404">
        <f t="shared" si="3"/>
        <v>15</v>
      </c>
      <c r="M7" s="405">
        <f t="shared" si="3"/>
        <v>24</v>
      </c>
    </row>
    <row r="8" spans="1:13" s="403" customFormat="1" ht="18.75">
      <c r="A8" s="277" t="s">
        <v>275</v>
      </c>
      <c r="B8" s="404">
        <v>0</v>
      </c>
      <c r="C8" s="404">
        <v>1</v>
      </c>
      <c r="D8" s="405">
        <f t="shared" si="0"/>
        <v>1</v>
      </c>
      <c r="E8" s="404">
        <v>1</v>
      </c>
      <c r="F8" s="404">
        <v>2</v>
      </c>
      <c r="G8" s="405">
        <f t="shared" si="1"/>
        <v>3</v>
      </c>
      <c r="H8" s="404">
        <v>1</v>
      </c>
      <c r="I8" s="404">
        <v>0</v>
      </c>
      <c r="J8" s="405">
        <f t="shared" si="2"/>
        <v>1</v>
      </c>
      <c r="K8" s="404">
        <f t="shared" si="3"/>
        <v>2</v>
      </c>
      <c r="L8" s="404">
        <f t="shared" si="3"/>
        <v>3</v>
      </c>
      <c r="M8" s="405">
        <f t="shared" si="3"/>
        <v>5</v>
      </c>
    </row>
    <row r="9" spans="1:13" s="403" customFormat="1" ht="18.75">
      <c r="A9" s="277" t="s">
        <v>287</v>
      </c>
      <c r="B9" s="404">
        <v>0</v>
      </c>
      <c r="C9" s="404">
        <v>0</v>
      </c>
      <c r="D9" s="405">
        <f t="shared" si="0"/>
        <v>0</v>
      </c>
      <c r="E9" s="404">
        <v>0</v>
      </c>
      <c r="F9" s="404">
        <v>3</v>
      </c>
      <c r="G9" s="405">
        <f t="shared" si="1"/>
        <v>3</v>
      </c>
      <c r="H9" s="404">
        <v>0</v>
      </c>
      <c r="I9" s="404">
        <v>2</v>
      </c>
      <c r="J9" s="405">
        <f t="shared" si="2"/>
        <v>2</v>
      </c>
      <c r="K9" s="404">
        <f t="shared" si="3"/>
        <v>0</v>
      </c>
      <c r="L9" s="404">
        <f t="shared" si="3"/>
        <v>5</v>
      </c>
      <c r="M9" s="405">
        <f t="shared" si="3"/>
        <v>5</v>
      </c>
    </row>
    <row r="10" spans="1:13" s="403" customFormat="1" ht="18.75">
      <c r="A10" s="277" t="s">
        <v>22</v>
      </c>
      <c r="B10" s="404">
        <v>0</v>
      </c>
      <c r="C10" s="404">
        <v>1</v>
      </c>
      <c r="D10" s="405">
        <f t="shared" si="0"/>
        <v>1</v>
      </c>
      <c r="E10" s="404">
        <v>0</v>
      </c>
      <c r="F10" s="404">
        <v>4</v>
      </c>
      <c r="G10" s="405">
        <f t="shared" si="1"/>
        <v>4</v>
      </c>
      <c r="H10" s="404">
        <v>0</v>
      </c>
      <c r="I10" s="404">
        <v>3</v>
      </c>
      <c r="J10" s="405">
        <f t="shared" si="2"/>
        <v>3</v>
      </c>
      <c r="K10" s="404">
        <f t="shared" si="3"/>
        <v>0</v>
      </c>
      <c r="L10" s="404">
        <f t="shared" si="3"/>
        <v>8</v>
      </c>
      <c r="M10" s="405">
        <f t="shared" si="3"/>
        <v>8</v>
      </c>
    </row>
    <row r="11" spans="1:13" s="403" customFormat="1" ht="18.75">
      <c r="A11" s="277" t="s">
        <v>12</v>
      </c>
      <c r="B11" s="404">
        <v>0</v>
      </c>
      <c r="C11" s="404">
        <v>2</v>
      </c>
      <c r="D11" s="405">
        <f t="shared" si="0"/>
        <v>2</v>
      </c>
      <c r="E11" s="404">
        <v>1</v>
      </c>
      <c r="F11" s="404">
        <v>2</v>
      </c>
      <c r="G11" s="405">
        <f t="shared" si="1"/>
        <v>3</v>
      </c>
      <c r="H11" s="404">
        <v>1</v>
      </c>
      <c r="I11" s="404">
        <v>4</v>
      </c>
      <c r="J11" s="405">
        <f t="shared" si="2"/>
        <v>5</v>
      </c>
      <c r="K11" s="404">
        <f t="shared" si="3"/>
        <v>2</v>
      </c>
      <c r="L11" s="404">
        <f t="shared" si="3"/>
        <v>8</v>
      </c>
      <c r="M11" s="405">
        <f t="shared" si="3"/>
        <v>10</v>
      </c>
    </row>
    <row r="12" spans="1:13" ht="23.25" customHeight="1">
      <c r="A12" s="277" t="s">
        <v>288</v>
      </c>
      <c r="B12" s="404">
        <v>0</v>
      </c>
      <c r="C12" s="404">
        <v>1</v>
      </c>
      <c r="D12" s="405">
        <f t="shared" si="0"/>
        <v>1</v>
      </c>
      <c r="E12" s="404">
        <v>3</v>
      </c>
      <c r="F12" s="404">
        <v>4</v>
      </c>
      <c r="G12" s="405">
        <f t="shared" si="1"/>
        <v>7</v>
      </c>
      <c r="H12" s="404">
        <v>6</v>
      </c>
      <c r="I12" s="404">
        <v>7</v>
      </c>
      <c r="J12" s="405">
        <f t="shared" si="2"/>
        <v>13</v>
      </c>
      <c r="K12" s="404">
        <f t="shared" si="3"/>
        <v>9</v>
      </c>
      <c r="L12" s="404">
        <f t="shared" si="3"/>
        <v>12</v>
      </c>
      <c r="M12" s="405">
        <f t="shared" si="3"/>
        <v>21</v>
      </c>
    </row>
    <row r="13" spans="1:13" ht="23.25" customHeight="1">
      <c r="A13" s="277" t="s">
        <v>173</v>
      </c>
      <c r="B13" s="404">
        <v>0</v>
      </c>
      <c r="C13" s="404">
        <v>1</v>
      </c>
      <c r="D13" s="405">
        <f t="shared" si="0"/>
        <v>1</v>
      </c>
      <c r="E13" s="404">
        <v>0</v>
      </c>
      <c r="F13" s="404">
        <v>1</v>
      </c>
      <c r="G13" s="405">
        <f t="shared" si="1"/>
        <v>1</v>
      </c>
      <c r="H13" s="404">
        <v>5</v>
      </c>
      <c r="I13" s="404">
        <v>3</v>
      </c>
      <c r="J13" s="405">
        <f t="shared" si="2"/>
        <v>8</v>
      </c>
      <c r="K13" s="404">
        <f t="shared" si="3"/>
        <v>5</v>
      </c>
      <c r="L13" s="404">
        <f t="shared" si="3"/>
        <v>5</v>
      </c>
      <c r="M13" s="405">
        <f t="shared" si="3"/>
        <v>10</v>
      </c>
    </row>
    <row r="14" spans="1:13" ht="23.25" customHeight="1">
      <c r="A14" s="277" t="s">
        <v>272</v>
      </c>
      <c r="B14" s="404">
        <v>1</v>
      </c>
      <c r="C14" s="404">
        <v>2</v>
      </c>
      <c r="D14" s="405">
        <f t="shared" si="0"/>
        <v>3</v>
      </c>
      <c r="E14" s="404">
        <v>5</v>
      </c>
      <c r="F14" s="404">
        <v>1</v>
      </c>
      <c r="G14" s="405">
        <f t="shared" si="1"/>
        <v>6</v>
      </c>
      <c r="H14" s="404">
        <v>2</v>
      </c>
      <c r="I14" s="404">
        <v>4</v>
      </c>
      <c r="J14" s="405">
        <f t="shared" si="2"/>
        <v>6</v>
      </c>
      <c r="K14" s="404">
        <f t="shared" si="3"/>
        <v>8</v>
      </c>
      <c r="L14" s="404">
        <f t="shared" si="3"/>
        <v>7</v>
      </c>
      <c r="M14" s="405">
        <f t="shared" si="3"/>
        <v>15</v>
      </c>
    </row>
    <row r="15" spans="1:13" ht="23.25" customHeight="1">
      <c r="A15" s="277" t="s">
        <v>462</v>
      </c>
      <c r="B15" s="404">
        <v>1</v>
      </c>
      <c r="C15" s="404">
        <v>7</v>
      </c>
      <c r="D15" s="405">
        <f t="shared" si="0"/>
        <v>8</v>
      </c>
      <c r="E15" s="404">
        <v>0</v>
      </c>
      <c r="F15" s="404">
        <v>0</v>
      </c>
      <c r="G15" s="405">
        <f t="shared" si="1"/>
        <v>0</v>
      </c>
      <c r="H15" s="404">
        <v>0</v>
      </c>
      <c r="I15" s="404">
        <v>0</v>
      </c>
      <c r="J15" s="405">
        <f t="shared" si="2"/>
        <v>0</v>
      </c>
      <c r="K15" s="404">
        <f t="shared" si="3"/>
        <v>1</v>
      </c>
      <c r="L15" s="404">
        <f t="shared" si="3"/>
        <v>7</v>
      </c>
      <c r="M15" s="405">
        <f t="shared" si="3"/>
        <v>8</v>
      </c>
    </row>
    <row r="16" spans="1:13" s="6" customFormat="1" ht="23.25" customHeight="1">
      <c r="A16" s="214" t="s">
        <v>289</v>
      </c>
      <c r="B16" s="164">
        <f>SUM(B7:B15)</f>
        <v>4</v>
      </c>
      <c r="C16" s="164">
        <f aca="true" t="shared" si="4" ref="C16:M16">SUM(C7:C15)</f>
        <v>22</v>
      </c>
      <c r="D16" s="164">
        <f t="shared" si="4"/>
        <v>26</v>
      </c>
      <c r="E16" s="164">
        <f t="shared" si="4"/>
        <v>11</v>
      </c>
      <c r="F16" s="164">
        <f t="shared" si="4"/>
        <v>18</v>
      </c>
      <c r="G16" s="164">
        <f t="shared" si="4"/>
        <v>29</v>
      </c>
      <c r="H16" s="164">
        <f t="shared" si="4"/>
        <v>21</v>
      </c>
      <c r="I16" s="164">
        <f t="shared" si="4"/>
        <v>30</v>
      </c>
      <c r="J16" s="164">
        <f t="shared" si="4"/>
        <v>51</v>
      </c>
      <c r="K16" s="164">
        <f t="shared" si="4"/>
        <v>36</v>
      </c>
      <c r="L16" s="164">
        <f t="shared" si="4"/>
        <v>70</v>
      </c>
      <c r="M16" s="164">
        <f t="shared" si="4"/>
        <v>106</v>
      </c>
    </row>
    <row r="17" ht="23.25" customHeight="1">
      <c r="A17" s="406" t="s">
        <v>282</v>
      </c>
    </row>
    <row r="18" ht="23.25" customHeight="1"/>
    <row r="19" spans="1:13" s="216" customFormat="1" ht="26.25" customHeight="1">
      <c r="A19" s="660" t="s">
        <v>279</v>
      </c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</row>
    <row r="20" spans="1:13" s="216" customFormat="1" ht="26.25" customHeight="1">
      <c r="A20" s="660" t="s">
        <v>459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</row>
    <row r="21" spans="1:13" s="6" customFormat="1" ht="20.25" customHeight="1">
      <c r="A21" s="17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17" customFormat="1" ht="25.5" customHeight="1">
      <c r="A22" s="692" t="s">
        <v>1</v>
      </c>
      <c r="B22" s="662" t="s">
        <v>2</v>
      </c>
      <c r="C22" s="646"/>
      <c r="D22" s="676"/>
      <c r="E22" s="662" t="s">
        <v>3</v>
      </c>
      <c r="F22" s="646"/>
      <c r="G22" s="676"/>
      <c r="H22" s="662" t="s">
        <v>8</v>
      </c>
      <c r="I22" s="646"/>
      <c r="J22" s="676"/>
      <c r="K22" s="662" t="s">
        <v>7</v>
      </c>
      <c r="L22" s="646"/>
      <c r="M22" s="676"/>
    </row>
    <row r="23" spans="1:13" s="217" customFormat="1" ht="18.75">
      <c r="A23" s="693"/>
      <c r="B23" s="97" t="s">
        <v>4</v>
      </c>
      <c r="C23" s="97" t="s">
        <v>5</v>
      </c>
      <c r="D23" s="97" t="s">
        <v>6</v>
      </c>
      <c r="E23" s="97" t="s">
        <v>4</v>
      </c>
      <c r="F23" s="97" t="s">
        <v>5</v>
      </c>
      <c r="G23" s="97" t="s">
        <v>6</v>
      </c>
      <c r="H23" s="97" t="s">
        <v>4</v>
      </c>
      <c r="I23" s="97" t="s">
        <v>5</v>
      </c>
      <c r="J23" s="97" t="s">
        <v>6</v>
      </c>
      <c r="K23" s="97" t="s">
        <v>4</v>
      </c>
      <c r="L23" s="97" t="s">
        <v>5</v>
      </c>
      <c r="M23" s="97" t="s">
        <v>6</v>
      </c>
    </row>
    <row r="24" spans="1:13" s="217" customFormat="1" ht="18.75">
      <c r="A24" s="200" t="s">
        <v>27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s="6" customFormat="1" ht="23.25" customHeight="1">
      <c r="A25" s="213" t="s">
        <v>274</v>
      </c>
      <c r="B25" s="395">
        <v>1</v>
      </c>
      <c r="C25" s="395">
        <v>1</v>
      </c>
      <c r="D25" s="396">
        <f>SUM(B25:C25)</f>
        <v>2</v>
      </c>
      <c r="E25" s="395">
        <v>2</v>
      </c>
      <c r="F25" s="395">
        <v>0</v>
      </c>
      <c r="G25" s="396">
        <f>SUM(E25:F25)</f>
        <v>2</v>
      </c>
      <c r="H25" s="395">
        <v>7</v>
      </c>
      <c r="I25" s="395">
        <v>2</v>
      </c>
      <c r="J25" s="396">
        <f>SUM(H25:I25)</f>
        <v>9</v>
      </c>
      <c r="K25" s="395">
        <f aca="true" t="shared" si="5" ref="K25:M28">SUM(B25,E25,H25)</f>
        <v>10</v>
      </c>
      <c r="L25" s="395">
        <f t="shared" si="5"/>
        <v>3</v>
      </c>
      <c r="M25" s="396">
        <f t="shared" si="5"/>
        <v>13</v>
      </c>
    </row>
    <row r="26" spans="1:13" s="6" customFormat="1" ht="24" customHeight="1">
      <c r="A26" s="213" t="s">
        <v>275</v>
      </c>
      <c r="B26" s="395">
        <v>2</v>
      </c>
      <c r="C26" s="395">
        <v>3</v>
      </c>
      <c r="D26" s="396">
        <f>SUM(B26:C26)</f>
        <v>5</v>
      </c>
      <c r="E26" s="395">
        <v>3</v>
      </c>
      <c r="F26" s="395">
        <v>5</v>
      </c>
      <c r="G26" s="396">
        <f>SUM(E26:F26)</f>
        <v>8</v>
      </c>
      <c r="H26" s="395">
        <v>2</v>
      </c>
      <c r="I26" s="395">
        <v>15</v>
      </c>
      <c r="J26" s="396">
        <f>SUM(H26:I26)</f>
        <v>17</v>
      </c>
      <c r="K26" s="395">
        <f t="shared" si="5"/>
        <v>7</v>
      </c>
      <c r="L26" s="395">
        <f t="shared" si="5"/>
        <v>23</v>
      </c>
      <c r="M26" s="396">
        <f t="shared" si="5"/>
        <v>30</v>
      </c>
    </row>
    <row r="27" spans="1:13" s="6" customFormat="1" ht="24" customHeight="1">
      <c r="A27" s="213" t="s">
        <v>287</v>
      </c>
      <c r="B27" s="76">
        <v>4</v>
      </c>
      <c r="C27" s="76">
        <v>1</v>
      </c>
      <c r="D27" s="185">
        <f>SUM(B27:C27)</f>
        <v>5</v>
      </c>
      <c r="E27" s="76">
        <v>1</v>
      </c>
      <c r="F27" s="76">
        <v>2</v>
      </c>
      <c r="G27" s="185">
        <f>SUM(E27:F27)</f>
        <v>3</v>
      </c>
      <c r="H27" s="76">
        <v>2</v>
      </c>
      <c r="I27" s="76">
        <v>4</v>
      </c>
      <c r="J27" s="185">
        <f>SUM(H27:I27)</f>
        <v>6</v>
      </c>
      <c r="K27" s="76">
        <f t="shared" si="5"/>
        <v>7</v>
      </c>
      <c r="L27" s="76">
        <f t="shared" si="5"/>
        <v>7</v>
      </c>
      <c r="M27" s="185">
        <f t="shared" si="5"/>
        <v>14</v>
      </c>
    </row>
    <row r="28" spans="1:13" s="6" customFormat="1" ht="24" customHeight="1">
      <c r="A28" s="202" t="s">
        <v>173</v>
      </c>
      <c r="B28" s="395">
        <v>1</v>
      </c>
      <c r="C28" s="395">
        <v>3</v>
      </c>
      <c r="D28" s="396">
        <f>SUM(B28:C28)</f>
        <v>4</v>
      </c>
      <c r="E28" s="395">
        <v>3</v>
      </c>
      <c r="F28" s="395">
        <v>0</v>
      </c>
      <c r="G28" s="185">
        <f>SUM(E28:F28)</f>
        <v>3</v>
      </c>
      <c r="H28" s="395">
        <v>2</v>
      </c>
      <c r="I28" s="395">
        <v>3</v>
      </c>
      <c r="J28" s="396">
        <f>SUM(H28:I28)</f>
        <v>5</v>
      </c>
      <c r="K28" s="395">
        <f t="shared" si="5"/>
        <v>6</v>
      </c>
      <c r="L28" s="395">
        <f t="shared" si="5"/>
        <v>6</v>
      </c>
      <c r="M28" s="396">
        <f t="shared" si="5"/>
        <v>12</v>
      </c>
    </row>
    <row r="29" spans="1:13" ht="28.5" customHeight="1">
      <c r="A29" s="214" t="s">
        <v>290</v>
      </c>
      <c r="B29" s="164">
        <f>SUM(B25:B28)</f>
        <v>8</v>
      </c>
      <c r="C29" s="164">
        <f>SUM(C25:C28)</f>
        <v>8</v>
      </c>
      <c r="D29" s="164">
        <f>SUM(B29:C29)</f>
        <v>16</v>
      </c>
      <c r="E29" s="164">
        <f>SUM(E25:E28)</f>
        <v>9</v>
      </c>
      <c r="F29" s="164">
        <f>SUM(F25:F28)</f>
        <v>7</v>
      </c>
      <c r="G29" s="164">
        <f>SUM(E29:F29)</f>
        <v>16</v>
      </c>
      <c r="H29" s="164">
        <f>SUM(H25:H28)</f>
        <v>13</v>
      </c>
      <c r="I29" s="164">
        <f>SUM(I25:I28)</f>
        <v>24</v>
      </c>
      <c r="J29" s="164">
        <f>SUM(H29:I29)</f>
        <v>37</v>
      </c>
      <c r="K29" s="164">
        <f>SUM(K25:K28)</f>
        <v>30</v>
      </c>
      <c r="L29" s="164">
        <f>SUM(L25:L28)</f>
        <v>39</v>
      </c>
      <c r="M29" s="164">
        <f>SUM(K29:L29)</f>
        <v>69</v>
      </c>
    </row>
    <row r="30" spans="5:7" ht="18.75">
      <c r="E30" s="407"/>
      <c r="F30" s="407"/>
      <c r="G30" s="407"/>
    </row>
    <row r="32" spans="1:13" s="216" customFormat="1" ht="26.25" customHeight="1">
      <c r="A32" s="660" t="s">
        <v>279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</row>
    <row r="33" spans="1:13" s="216" customFormat="1" ht="26.25" customHeight="1">
      <c r="A33" s="660" t="s">
        <v>460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</row>
    <row r="34" spans="1:13" s="6" customFormat="1" ht="20.25" customHeight="1">
      <c r="A34" s="17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17" customFormat="1" ht="25.5" customHeight="1">
      <c r="A35" s="692" t="s">
        <v>1</v>
      </c>
      <c r="B35" s="662" t="s">
        <v>2</v>
      </c>
      <c r="C35" s="646"/>
      <c r="D35" s="676"/>
      <c r="E35" s="662" t="s">
        <v>3</v>
      </c>
      <c r="F35" s="646"/>
      <c r="G35" s="676"/>
      <c r="H35" s="662" t="s">
        <v>8</v>
      </c>
      <c r="I35" s="646"/>
      <c r="J35" s="676"/>
      <c r="K35" s="662" t="s">
        <v>7</v>
      </c>
      <c r="L35" s="646"/>
      <c r="M35" s="676"/>
    </row>
    <row r="36" spans="1:13" s="217" customFormat="1" ht="18.75">
      <c r="A36" s="693"/>
      <c r="B36" s="97" t="s">
        <v>4</v>
      </c>
      <c r="C36" s="97" t="s">
        <v>5</v>
      </c>
      <c r="D36" s="97" t="s">
        <v>6</v>
      </c>
      <c r="E36" s="97" t="s">
        <v>4</v>
      </c>
      <c r="F36" s="97" t="s">
        <v>5</v>
      </c>
      <c r="G36" s="97" t="s">
        <v>6</v>
      </c>
      <c r="H36" s="97" t="s">
        <v>4</v>
      </c>
      <c r="I36" s="97" t="s">
        <v>5</v>
      </c>
      <c r="J36" s="97" t="s">
        <v>6</v>
      </c>
      <c r="K36" s="97" t="s">
        <v>4</v>
      </c>
      <c r="L36" s="97" t="s">
        <v>5</v>
      </c>
      <c r="M36" s="97" t="s">
        <v>6</v>
      </c>
    </row>
    <row r="37" spans="1:13" s="6" customFormat="1" ht="26.25" customHeight="1">
      <c r="A37" s="200" t="s">
        <v>291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s="6" customFormat="1" ht="24" customHeight="1">
      <c r="A38" s="213" t="s">
        <v>288</v>
      </c>
      <c r="B38" s="395">
        <v>1</v>
      </c>
      <c r="C38" s="395">
        <v>0</v>
      </c>
      <c r="D38" s="396">
        <f>SUM(B38:C38)</f>
        <v>1</v>
      </c>
      <c r="E38" s="395">
        <v>1</v>
      </c>
      <c r="F38" s="395">
        <v>2</v>
      </c>
      <c r="G38" s="396">
        <f>SUM(E38:F38)</f>
        <v>3</v>
      </c>
      <c r="H38" s="395">
        <v>3</v>
      </c>
      <c r="I38" s="395">
        <v>7</v>
      </c>
      <c r="J38" s="396">
        <f>SUM(H38:I38)</f>
        <v>10</v>
      </c>
      <c r="K38" s="395">
        <f aca="true" t="shared" si="6" ref="K38:M40">SUM(B38,E38,H38)</f>
        <v>5</v>
      </c>
      <c r="L38" s="395">
        <f t="shared" si="6"/>
        <v>9</v>
      </c>
      <c r="M38" s="396">
        <f t="shared" si="6"/>
        <v>14</v>
      </c>
    </row>
    <row r="39" spans="1:13" s="6" customFormat="1" ht="24" customHeight="1">
      <c r="A39" s="202"/>
      <c r="B39" s="395"/>
      <c r="C39" s="395"/>
      <c r="D39" s="576">
        <f>SUM(B39:C39)</f>
        <v>0</v>
      </c>
      <c r="E39" s="577"/>
      <c r="F39" s="577"/>
      <c r="G39" s="576">
        <f>SUM(E39:F39)</f>
        <v>0</v>
      </c>
      <c r="H39" s="577"/>
      <c r="I39" s="577"/>
      <c r="J39" s="576">
        <f>SUM(H39:I39)</f>
        <v>0</v>
      </c>
      <c r="K39" s="577">
        <f t="shared" si="6"/>
        <v>0</v>
      </c>
      <c r="L39" s="577">
        <f t="shared" si="6"/>
        <v>0</v>
      </c>
      <c r="M39" s="576">
        <f t="shared" si="6"/>
        <v>0</v>
      </c>
    </row>
    <row r="40" spans="1:13" s="6" customFormat="1" ht="26.25" customHeight="1">
      <c r="A40" s="214" t="s">
        <v>292</v>
      </c>
      <c r="B40" s="164">
        <f>SUM(B38:B39)</f>
        <v>1</v>
      </c>
      <c r="C40" s="164">
        <f>SUM(C38:C39)</f>
        <v>0</v>
      </c>
      <c r="D40" s="164">
        <f>SUM(B40:C40)</f>
        <v>1</v>
      </c>
      <c r="E40" s="164">
        <f>SUM(E38:E39)</f>
        <v>1</v>
      </c>
      <c r="F40" s="164">
        <f>SUM(F38:F39)</f>
        <v>2</v>
      </c>
      <c r="G40" s="164">
        <f>SUM(E40:F40)</f>
        <v>3</v>
      </c>
      <c r="H40" s="164">
        <f>SUM(H38:H39)</f>
        <v>3</v>
      </c>
      <c r="I40" s="164">
        <f>SUM(I38:I39)</f>
        <v>7</v>
      </c>
      <c r="J40" s="164">
        <f>SUM(H40:I40)</f>
        <v>10</v>
      </c>
      <c r="K40" s="164">
        <f t="shared" si="6"/>
        <v>5</v>
      </c>
      <c r="L40" s="164">
        <f t="shared" si="6"/>
        <v>9</v>
      </c>
      <c r="M40" s="164">
        <f t="shared" si="6"/>
        <v>14</v>
      </c>
    </row>
  </sheetData>
  <sheetProtection/>
  <mergeCells count="21">
    <mergeCell ref="A32:M32"/>
    <mergeCell ref="A33:M33"/>
    <mergeCell ref="A35:A36"/>
    <mergeCell ref="B35:D35"/>
    <mergeCell ref="E35:G35"/>
    <mergeCell ref="H35:J35"/>
    <mergeCell ref="K35:M35"/>
    <mergeCell ref="A19:M19"/>
    <mergeCell ref="A20:M20"/>
    <mergeCell ref="A22:A23"/>
    <mergeCell ref="B22:D22"/>
    <mergeCell ref="E22:G22"/>
    <mergeCell ref="H22:J22"/>
    <mergeCell ref="K22:M22"/>
    <mergeCell ref="A1:M1"/>
    <mergeCell ref="A2:M2"/>
    <mergeCell ref="A4:A5"/>
    <mergeCell ref="B4:D4"/>
    <mergeCell ref="E4:G4"/>
    <mergeCell ref="H4:J4"/>
    <mergeCell ref="K4:M4"/>
  </mergeCells>
  <printOptions horizontalCentered="1"/>
  <pageMargins left="0.5905511811023623" right="0.5905511811023623" top="0.984251968503937" bottom="0.3937007874015748" header="0.31496062992125984" footer="0.31496062992125984"/>
  <pageSetup firstPageNumber="37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&amp;L&amp;12กลุ่มภารกิจทะเบียนนิสิตและบริการการศึกษา&amp;C&amp;12หน้าที่ &amp;P&amp;R&amp;12ข้อมูล ณ วันที่  11 กันยายน 2558</oddFooter>
  </headerFooter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showGridLines="0" zoomScalePageLayoutView="0" workbookViewId="0" topLeftCell="A1">
      <selection activeCell="C62" sqref="C62"/>
    </sheetView>
  </sheetViews>
  <sheetFormatPr defaultColWidth="9.00390625" defaultRowHeight="21.75" customHeight="1"/>
  <cols>
    <col min="1" max="1" width="3.75390625" style="216" customWidth="1"/>
    <col min="2" max="2" width="69.375" style="216" customWidth="1"/>
    <col min="3" max="3" width="6.75390625" style="423" customWidth="1"/>
    <col min="4" max="16384" width="9.00390625" style="216" customWidth="1"/>
  </cols>
  <sheetData>
    <row r="1" spans="1:3" ht="21.75" customHeight="1">
      <c r="A1" s="638" t="s">
        <v>296</v>
      </c>
      <c r="B1" s="638"/>
      <c r="C1" s="638"/>
    </row>
    <row r="2" ht="21.75" customHeight="1">
      <c r="A2" s="422"/>
    </row>
    <row r="3" spans="1:3" ht="21.75" customHeight="1">
      <c r="A3" s="639"/>
      <c r="B3" s="639"/>
      <c r="C3" s="424" t="s">
        <v>297</v>
      </c>
    </row>
    <row r="4" spans="1:3" ht="21.75" customHeight="1">
      <c r="A4" s="637" t="s">
        <v>499</v>
      </c>
      <c r="B4" s="637"/>
      <c r="C4" s="426"/>
    </row>
    <row r="5" spans="1:3" ht="21.75" customHeight="1">
      <c r="A5" s="393"/>
      <c r="B5" s="393" t="s">
        <v>298</v>
      </c>
      <c r="C5" s="426">
        <v>1</v>
      </c>
    </row>
    <row r="6" spans="1:3" ht="21.75" customHeight="1">
      <c r="A6" s="393"/>
      <c r="B6" s="393" t="s">
        <v>299</v>
      </c>
      <c r="C6" s="426">
        <v>3</v>
      </c>
    </row>
    <row r="7" spans="1:3" ht="21.75" customHeight="1">
      <c r="A7" s="393"/>
      <c r="B7" s="393" t="s">
        <v>300</v>
      </c>
      <c r="C7" s="426">
        <v>4</v>
      </c>
    </row>
    <row r="8" spans="1:3" ht="21.75" customHeight="1">
      <c r="A8" s="393"/>
      <c r="B8" s="393" t="s">
        <v>301</v>
      </c>
      <c r="C8" s="426">
        <v>5</v>
      </c>
    </row>
    <row r="9" spans="1:3" ht="21.75" customHeight="1">
      <c r="A9" s="393"/>
      <c r="B9" s="393" t="s">
        <v>302</v>
      </c>
      <c r="C9" s="426">
        <v>6</v>
      </c>
    </row>
    <row r="10" spans="1:3" ht="21.75" customHeight="1">
      <c r="A10" s="393"/>
      <c r="B10" s="393" t="s">
        <v>303</v>
      </c>
      <c r="C10" s="426">
        <v>7</v>
      </c>
    </row>
    <row r="11" spans="1:3" ht="21.75" customHeight="1">
      <c r="A11" s="393"/>
      <c r="B11" s="393" t="s">
        <v>304</v>
      </c>
      <c r="C11" s="426">
        <v>7</v>
      </c>
    </row>
    <row r="12" spans="1:3" ht="21.75" customHeight="1">
      <c r="A12" s="640"/>
      <c r="B12" s="640"/>
      <c r="C12" s="427"/>
    </row>
    <row r="13" spans="1:3" ht="21.75" customHeight="1">
      <c r="A13" s="637" t="s">
        <v>500</v>
      </c>
      <c r="B13" s="637"/>
      <c r="C13" s="426"/>
    </row>
    <row r="14" spans="1:3" ht="21.75" customHeight="1">
      <c r="A14" s="393"/>
      <c r="B14" s="393" t="s">
        <v>305</v>
      </c>
      <c r="C14" s="426">
        <v>8</v>
      </c>
    </row>
    <row r="15" spans="1:3" ht="21.75" customHeight="1">
      <c r="A15" s="393"/>
      <c r="B15" s="393" t="s">
        <v>306</v>
      </c>
      <c r="C15" s="426">
        <v>11</v>
      </c>
    </row>
    <row r="16" spans="1:3" ht="21.75" customHeight="1">
      <c r="A16" s="393"/>
      <c r="B16" s="393"/>
      <c r="C16" s="426"/>
    </row>
    <row r="17" spans="1:3" ht="21.75" customHeight="1">
      <c r="A17" s="637" t="s">
        <v>501</v>
      </c>
      <c r="B17" s="637"/>
      <c r="C17" s="426">
        <v>13</v>
      </c>
    </row>
    <row r="18" spans="1:3" ht="13.5" customHeight="1">
      <c r="A18" s="641"/>
      <c r="B18" s="641"/>
      <c r="C18" s="428"/>
    </row>
    <row r="19" spans="1:3" ht="21.75" customHeight="1">
      <c r="A19" s="637" t="s">
        <v>502</v>
      </c>
      <c r="B19" s="637"/>
      <c r="C19" s="426">
        <v>14</v>
      </c>
    </row>
    <row r="20" spans="1:3" ht="12" customHeight="1">
      <c r="A20" s="425"/>
      <c r="B20" s="425"/>
      <c r="C20" s="426"/>
    </row>
    <row r="21" spans="1:3" ht="21.75" customHeight="1">
      <c r="A21" s="636" t="s">
        <v>503</v>
      </c>
      <c r="B21" s="636"/>
      <c r="C21" s="426"/>
    </row>
    <row r="22" spans="1:3" ht="21.75" customHeight="1">
      <c r="A22" s="636" t="s">
        <v>57</v>
      </c>
      <c r="B22" s="636"/>
      <c r="C22" s="426"/>
    </row>
    <row r="23" spans="1:3" ht="21.75" customHeight="1">
      <c r="A23" s="637" t="s">
        <v>307</v>
      </c>
      <c r="B23" s="637"/>
      <c r="C23" s="426"/>
    </row>
    <row r="24" spans="1:3" ht="21.75" customHeight="1">
      <c r="A24" s="393"/>
      <c r="B24" s="393" t="s">
        <v>89</v>
      </c>
      <c r="C24" s="426">
        <v>15</v>
      </c>
    </row>
    <row r="25" spans="1:3" ht="21.75" customHeight="1">
      <c r="A25" s="393"/>
      <c r="B25" s="393" t="s">
        <v>308</v>
      </c>
      <c r="C25" s="426">
        <v>16</v>
      </c>
    </row>
    <row r="26" spans="1:3" ht="21.75" customHeight="1">
      <c r="A26" s="393"/>
      <c r="B26" s="393" t="s">
        <v>309</v>
      </c>
      <c r="C26" s="426">
        <v>17</v>
      </c>
    </row>
    <row r="27" spans="1:3" ht="21.75" customHeight="1">
      <c r="A27" s="393"/>
      <c r="B27" s="393" t="s">
        <v>93</v>
      </c>
      <c r="C27" s="426">
        <v>18</v>
      </c>
    </row>
    <row r="28" spans="1:3" ht="21.75" customHeight="1">
      <c r="A28" s="393"/>
      <c r="B28" s="393" t="s">
        <v>95</v>
      </c>
      <c r="C28" s="426">
        <v>19</v>
      </c>
    </row>
    <row r="29" spans="1:3" ht="21.75" customHeight="1">
      <c r="A29" s="393"/>
      <c r="B29" s="393" t="s">
        <v>91</v>
      </c>
      <c r="C29" s="426">
        <v>20</v>
      </c>
    </row>
    <row r="30" spans="1:3" ht="21.75" customHeight="1">
      <c r="A30" s="393"/>
      <c r="B30" s="393" t="s">
        <v>310</v>
      </c>
      <c r="C30" s="426">
        <v>21</v>
      </c>
    </row>
    <row r="31" spans="1:3" ht="21.75" customHeight="1">
      <c r="A31" s="640"/>
      <c r="B31" s="640"/>
      <c r="C31" s="427"/>
    </row>
    <row r="32" spans="1:3" ht="21.75" customHeight="1">
      <c r="A32" s="637" t="s">
        <v>311</v>
      </c>
      <c r="B32" s="637"/>
      <c r="C32" s="426"/>
    </row>
    <row r="33" spans="1:3" ht="21.75" customHeight="1">
      <c r="A33" s="393"/>
      <c r="B33" s="393" t="s">
        <v>312</v>
      </c>
      <c r="C33" s="426">
        <v>22</v>
      </c>
    </row>
    <row r="34" spans="1:3" ht="21.75" customHeight="1">
      <c r="A34" s="393"/>
      <c r="B34" s="393" t="s">
        <v>508</v>
      </c>
      <c r="C34" s="426">
        <v>23</v>
      </c>
    </row>
    <row r="35" spans="1:3" ht="21.75" customHeight="1">
      <c r="A35" s="393"/>
      <c r="B35" s="393" t="s">
        <v>313</v>
      </c>
      <c r="C35" s="426">
        <v>24</v>
      </c>
    </row>
    <row r="36" spans="1:3" ht="21.75" customHeight="1">
      <c r="A36" s="393"/>
      <c r="B36" s="393" t="s">
        <v>314</v>
      </c>
      <c r="C36" s="426">
        <v>25</v>
      </c>
    </row>
    <row r="37" spans="1:3" ht="21.75" customHeight="1">
      <c r="A37" s="638" t="s">
        <v>296</v>
      </c>
      <c r="B37" s="638"/>
      <c r="C37" s="638"/>
    </row>
    <row r="38" ht="21.75" customHeight="1">
      <c r="A38" s="359"/>
    </row>
    <row r="39" spans="1:3" ht="21.75" customHeight="1">
      <c r="A39" s="639"/>
      <c r="B39" s="639"/>
      <c r="C39" s="424" t="s">
        <v>297</v>
      </c>
    </row>
    <row r="40" spans="1:3" ht="21.75" customHeight="1">
      <c r="A40" s="429"/>
      <c r="B40" s="429"/>
      <c r="C40" s="427"/>
    </row>
    <row r="41" spans="1:3" ht="21.75" customHeight="1">
      <c r="A41" s="637" t="s">
        <v>504</v>
      </c>
      <c r="B41" s="637"/>
      <c r="C41" s="426"/>
    </row>
    <row r="42" spans="1:3" ht="21.75" customHeight="1">
      <c r="A42" s="393"/>
      <c r="B42" s="393" t="s">
        <v>315</v>
      </c>
      <c r="C42" s="426">
        <v>26</v>
      </c>
    </row>
    <row r="43" spans="1:3" ht="21.75" customHeight="1">
      <c r="A43" s="393"/>
      <c r="B43" s="393" t="s">
        <v>316</v>
      </c>
      <c r="C43" s="426">
        <v>28</v>
      </c>
    </row>
    <row r="44" spans="1:3" ht="21.75" customHeight="1">
      <c r="A44" s="393"/>
      <c r="B44" s="393" t="s">
        <v>317</v>
      </c>
      <c r="C44" s="426">
        <v>30</v>
      </c>
    </row>
    <row r="45" spans="1:3" ht="21.75" customHeight="1">
      <c r="A45" s="393"/>
      <c r="B45" s="393" t="s">
        <v>318</v>
      </c>
      <c r="C45" s="426">
        <v>31</v>
      </c>
    </row>
    <row r="46" spans="1:3" ht="21.75" customHeight="1">
      <c r="A46" s="393"/>
      <c r="B46" s="393" t="s">
        <v>319</v>
      </c>
      <c r="C46" s="426">
        <v>31</v>
      </c>
    </row>
    <row r="47" spans="1:3" ht="21.75" customHeight="1">
      <c r="A47" s="393"/>
      <c r="B47" s="393"/>
      <c r="C47" s="426"/>
    </row>
    <row r="48" spans="1:3" ht="21.75" customHeight="1">
      <c r="A48" s="636" t="s">
        <v>58</v>
      </c>
      <c r="B48" s="636"/>
      <c r="C48" s="426"/>
    </row>
    <row r="49" spans="1:3" ht="21.75" customHeight="1">
      <c r="A49" s="637" t="s">
        <v>307</v>
      </c>
      <c r="B49" s="637"/>
      <c r="C49" s="426"/>
    </row>
    <row r="50" spans="1:3" ht="21.75" customHeight="1">
      <c r="A50" s="393"/>
      <c r="B50" s="393" t="s">
        <v>232</v>
      </c>
      <c r="C50" s="426">
        <v>32</v>
      </c>
    </row>
    <row r="51" spans="1:3" ht="21.75" customHeight="1">
      <c r="A51" s="393"/>
      <c r="B51" s="393" t="s">
        <v>245</v>
      </c>
      <c r="C51" s="426">
        <v>33</v>
      </c>
    </row>
    <row r="52" spans="1:3" ht="21.75" customHeight="1">
      <c r="A52" s="393"/>
      <c r="B52" s="393" t="s">
        <v>250</v>
      </c>
      <c r="C52" s="426">
        <v>34</v>
      </c>
    </row>
    <row r="53" spans="1:3" ht="21.75" customHeight="1">
      <c r="A53" s="393"/>
      <c r="B53" s="393" t="s">
        <v>91</v>
      </c>
      <c r="C53" s="426">
        <v>35</v>
      </c>
    </row>
    <row r="54" spans="1:3" ht="21.75" customHeight="1">
      <c r="A54" s="637" t="s">
        <v>311</v>
      </c>
      <c r="B54" s="637"/>
      <c r="C54" s="426"/>
    </row>
    <row r="55" spans="1:3" ht="21.75" customHeight="1">
      <c r="A55" s="393"/>
      <c r="B55" s="393" t="s">
        <v>313</v>
      </c>
      <c r="C55" s="426">
        <v>36</v>
      </c>
    </row>
    <row r="56" spans="1:3" ht="21.75" customHeight="1">
      <c r="A56" s="393"/>
      <c r="B56" s="393" t="s">
        <v>314</v>
      </c>
      <c r="C56" s="426">
        <v>36</v>
      </c>
    </row>
    <row r="57" spans="1:3" ht="21.75" customHeight="1">
      <c r="A57" s="393"/>
      <c r="B57" s="393"/>
      <c r="C57" s="426"/>
    </row>
    <row r="58" spans="1:3" ht="21.75" customHeight="1">
      <c r="A58" s="637" t="s">
        <v>505</v>
      </c>
      <c r="B58" s="637"/>
      <c r="C58" s="426"/>
    </row>
    <row r="59" spans="1:3" ht="21.75" customHeight="1">
      <c r="A59" s="393"/>
      <c r="B59" s="393" t="s">
        <v>315</v>
      </c>
      <c r="C59" s="426">
        <v>37</v>
      </c>
    </row>
    <row r="60" spans="1:3" ht="21.75" customHeight="1">
      <c r="A60" s="393"/>
      <c r="B60" s="393" t="s">
        <v>320</v>
      </c>
      <c r="C60" s="426">
        <v>38</v>
      </c>
    </row>
    <row r="61" spans="1:3" ht="21.75" customHeight="1">
      <c r="A61" s="393"/>
      <c r="B61" s="393" t="s">
        <v>321</v>
      </c>
      <c r="C61" s="426">
        <v>39</v>
      </c>
    </row>
  </sheetData>
  <sheetProtection/>
  <mergeCells count="20">
    <mergeCell ref="A23:B23"/>
    <mergeCell ref="A31:B31"/>
    <mergeCell ref="A1:C1"/>
    <mergeCell ref="A3:B3"/>
    <mergeCell ref="A4:B4"/>
    <mergeCell ref="A12:B12"/>
    <mergeCell ref="A13:B13"/>
    <mergeCell ref="A17:B17"/>
    <mergeCell ref="A18:B18"/>
    <mergeCell ref="A19:B19"/>
    <mergeCell ref="A21:B21"/>
    <mergeCell ref="A22:B22"/>
    <mergeCell ref="A54:B54"/>
    <mergeCell ref="A58:B58"/>
    <mergeCell ref="A32:B32"/>
    <mergeCell ref="A37:C37"/>
    <mergeCell ref="A39:B39"/>
    <mergeCell ref="A41:B41"/>
    <mergeCell ref="A48:B48"/>
    <mergeCell ref="A49:B49"/>
  </mergeCells>
  <printOptions horizontalCentered="1"/>
  <pageMargins left="0.984251968503937" right="0.7086614173228347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L94"/>
  <sheetViews>
    <sheetView showGridLines="0" zoomScalePageLayoutView="0" workbookViewId="0" topLeftCell="A79">
      <selection activeCell="P92" sqref="P92"/>
    </sheetView>
  </sheetViews>
  <sheetFormatPr defaultColWidth="9.00390625" defaultRowHeight="21.75" customHeight="1"/>
  <cols>
    <col min="1" max="1" width="30.75390625" style="6" customWidth="1"/>
    <col min="2" max="2" width="6.50390625" style="6" customWidth="1"/>
    <col min="3" max="3" width="5.75390625" style="6" customWidth="1"/>
    <col min="4" max="4" width="6.00390625" style="6" customWidth="1"/>
    <col min="5" max="5" width="5.625" style="6" customWidth="1"/>
    <col min="6" max="6" width="6.375" style="6" customWidth="1"/>
    <col min="7" max="7" width="6.00390625" style="6" customWidth="1"/>
    <col min="8" max="9" width="5.875" style="6" customWidth="1"/>
    <col min="10" max="10" width="7.00390625" style="6" customWidth="1"/>
    <col min="11" max="11" width="6.875" style="6" customWidth="1"/>
    <col min="12" max="12" width="9.00390625" style="7" customWidth="1"/>
    <col min="13" max="16384" width="9.00390625" style="6" customWidth="1"/>
  </cols>
  <sheetData>
    <row r="1" ht="15" customHeight="1"/>
    <row r="2" spans="1:11" ht="26.25" customHeight="1">
      <c r="A2" s="638" t="s">
        <v>323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</row>
    <row r="3" spans="1:1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 t="s">
        <v>265</v>
      </c>
    </row>
    <row r="4" spans="1:11" ht="21.75" customHeight="1">
      <c r="A4" s="642" t="s">
        <v>113</v>
      </c>
      <c r="B4" s="644" t="s">
        <v>82</v>
      </c>
      <c r="C4" s="646" t="s">
        <v>337</v>
      </c>
      <c r="D4" s="646"/>
      <c r="E4" s="646"/>
      <c r="F4" s="647"/>
      <c r="G4" s="648" t="s">
        <v>83</v>
      </c>
      <c r="H4" s="648"/>
      <c r="I4" s="648"/>
      <c r="J4" s="649"/>
      <c r="K4" s="614" t="s">
        <v>84</v>
      </c>
    </row>
    <row r="5" spans="1:11" ht="21.75" customHeight="1">
      <c r="A5" s="643"/>
      <c r="B5" s="645"/>
      <c r="C5" s="11" t="s">
        <v>85</v>
      </c>
      <c r="D5" s="13" t="s">
        <v>86</v>
      </c>
      <c r="E5" s="14" t="s">
        <v>87</v>
      </c>
      <c r="F5" s="15" t="s">
        <v>6</v>
      </c>
      <c r="G5" s="11" t="s">
        <v>85</v>
      </c>
      <c r="H5" s="13" t="s">
        <v>86</v>
      </c>
      <c r="I5" s="14" t="s">
        <v>87</v>
      </c>
      <c r="J5" s="12" t="s">
        <v>6</v>
      </c>
      <c r="K5" s="615" t="s">
        <v>88</v>
      </c>
    </row>
    <row r="6" spans="1:11" ht="21.75" customHeight="1">
      <c r="A6" s="16" t="s">
        <v>57</v>
      </c>
      <c r="B6" s="17"/>
      <c r="C6" s="18"/>
      <c r="D6" s="19"/>
      <c r="E6" s="19"/>
      <c r="F6" s="20"/>
      <c r="G6" s="18"/>
      <c r="H6" s="19"/>
      <c r="I6" s="21"/>
      <c r="J6" s="22"/>
      <c r="K6" s="616"/>
    </row>
    <row r="7" spans="1:11" ht="21.75" customHeight="1">
      <c r="A7" s="23" t="s">
        <v>89</v>
      </c>
      <c r="B7" s="17"/>
      <c r="C7" s="18"/>
      <c r="D7" s="19"/>
      <c r="E7" s="19"/>
      <c r="F7" s="20"/>
      <c r="G7" s="18"/>
      <c r="H7" s="19"/>
      <c r="I7" s="21"/>
      <c r="J7" s="22"/>
      <c r="K7" s="616"/>
    </row>
    <row r="8" spans="1:11" ht="21.75" customHeight="1">
      <c r="A8" s="24" t="s">
        <v>114</v>
      </c>
      <c r="B8" s="25">
        <v>60</v>
      </c>
      <c r="C8" s="26">
        <v>29</v>
      </c>
      <c r="D8" s="27">
        <v>33</v>
      </c>
      <c r="E8" s="27">
        <v>31</v>
      </c>
      <c r="F8" s="28">
        <f aca="true" t="shared" si="0" ref="F8:F19">SUM(C8+D8+E8)</f>
        <v>93</v>
      </c>
      <c r="G8" s="26">
        <v>23</v>
      </c>
      <c r="H8" s="27">
        <v>33</v>
      </c>
      <c r="I8" s="29">
        <v>31</v>
      </c>
      <c r="J8" s="30">
        <f aca="true" t="shared" si="1" ref="J8:J19">SUM(G8+H8+I8)</f>
        <v>87</v>
      </c>
      <c r="K8" s="617">
        <f>SUM(F8-J8)</f>
        <v>6</v>
      </c>
    </row>
    <row r="9" spans="1:11" ht="21.75" customHeight="1">
      <c r="A9" s="31" t="s">
        <v>115</v>
      </c>
      <c r="B9" s="32">
        <v>80</v>
      </c>
      <c r="C9" s="33">
        <v>5</v>
      </c>
      <c r="D9" s="34">
        <v>20</v>
      </c>
      <c r="E9" s="34">
        <v>50</v>
      </c>
      <c r="F9" s="35">
        <f t="shared" si="0"/>
        <v>75</v>
      </c>
      <c r="G9" s="33">
        <v>4</v>
      </c>
      <c r="H9" s="34">
        <v>17</v>
      </c>
      <c r="I9" s="36">
        <v>49</v>
      </c>
      <c r="J9" s="37">
        <f t="shared" si="1"/>
        <v>70</v>
      </c>
      <c r="K9" s="618">
        <f aca="true" t="shared" si="2" ref="K9:K19">SUM(F9-J9)</f>
        <v>5</v>
      </c>
    </row>
    <row r="10" spans="1:11" ht="21.75" customHeight="1">
      <c r="A10" s="31" t="s">
        <v>116</v>
      </c>
      <c r="B10" s="32">
        <v>60</v>
      </c>
      <c r="C10" s="33">
        <v>9</v>
      </c>
      <c r="D10" s="34">
        <v>23</v>
      </c>
      <c r="E10" s="34">
        <v>29</v>
      </c>
      <c r="F10" s="35">
        <f t="shared" si="0"/>
        <v>61</v>
      </c>
      <c r="G10" s="33">
        <v>8</v>
      </c>
      <c r="H10" s="34">
        <v>21</v>
      </c>
      <c r="I10" s="36">
        <v>28</v>
      </c>
      <c r="J10" s="37">
        <f t="shared" si="1"/>
        <v>57</v>
      </c>
      <c r="K10" s="618">
        <f t="shared" si="2"/>
        <v>4</v>
      </c>
    </row>
    <row r="11" spans="1:11" ht="21.75" customHeight="1">
      <c r="A11" s="31" t="s">
        <v>117</v>
      </c>
      <c r="B11" s="32">
        <v>60</v>
      </c>
      <c r="C11" s="33">
        <v>12</v>
      </c>
      <c r="D11" s="34">
        <v>27</v>
      </c>
      <c r="E11" s="34">
        <v>25</v>
      </c>
      <c r="F11" s="35">
        <f t="shared" si="0"/>
        <v>64</v>
      </c>
      <c r="G11" s="33">
        <v>11</v>
      </c>
      <c r="H11" s="34">
        <v>26</v>
      </c>
      <c r="I11" s="36">
        <v>24</v>
      </c>
      <c r="J11" s="37">
        <f t="shared" si="1"/>
        <v>61</v>
      </c>
      <c r="K11" s="618">
        <f t="shared" si="2"/>
        <v>3</v>
      </c>
    </row>
    <row r="12" spans="1:11" ht="21.75" customHeight="1">
      <c r="A12" s="31" t="s">
        <v>118</v>
      </c>
      <c r="B12" s="32">
        <v>40</v>
      </c>
      <c r="C12" s="33">
        <v>5</v>
      </c>
      <c r="D12" s="34">
        <v>25</v>
      </c>
      <c r="E12" s="34">
        <v>16</v>
      </c>
      <c r="F12" s="35">
        <f t="shared" si="0"/>
        <v>46</v>
      </c>
      <c r="G12" s="33">
        <v>4</v>
      </c>
      <c r="H12" s="34">
        <v>23</v>
      </c>
      <c r="I12" s="36">
        <v>16</v>
      </c>
      <c r="J12" s="37">
        <f t="shared" si="1"/>
        <v>43</v>
      </c>
      <c r="K12" s="618">
        <f t="shared" si="2"/>
        <v>3</v>
      </c>
    </row>
    <row r="13" spans="1:11" ht="21.75" customHeight="1">
      <c r="A13" s="31" t="s">
        <v>119</v>
      </c>
      <c r="B13" s="32">
        <v>80</v>
      </c>
      <c r="C13" s="33">
        <v>12</v>
      </c>
      <c r="D13" s="34">
        <v>34</v>
      </c>
      <c r="E13" s="34">
        <v>36</v>
      </c>
      <c r="F13" s="35">
        <f t="shared" si="0"/>
        <v>82</v>
      </c>
      <c r="G13" s="33">
        <v>11</v>
      </c>
      <c r="H13" s="34">
        <v>30</v>
      </c>
      <c r="I13" s="36">
        <v>36</v>
      </c>
      <c r="J13" s="37">
        <f t="shared" si="1"/>
        <v>77</v>
      </c>
      <c r="K13" s="618">
        <f t="shared" si="2"/>
        <v>5</v>
      </c>
    </row>
    <row r="14" spans="1:11" ht="21.75" customHeight="1">
      <c r="A14" s="31" t="s">
        <v>204</v>
      </c>
      <c r="B14" s="32">
        <v>80</v>
      </c>
      <c r="C14" s="33">
        <v>12</v>
      </c>
      <c r="D14" s="34">
        <v>48</v>
      </c>
      <c r="E14" s="34">
        <v>21</v>
      </c>
      <c r="F14" s="35">
        <f t="shared" si="0"/>
        <v>81</v>
      </c>
      <c r="G14" s="33">
        <v>10</v>
      </c>
      <c r="H14" s="34">
        <v>44</v>
      </c>
      <c r="I14" s="36">
        <v>20</v>
      </c>
      <c r="J14" s="37">
        <f t="shared" si="1"/>
        <v>74</v>
      </c>
      <c r="K14" s="618">
        <f t="shared" si="2"/>
        <v>7</v>
      </c>
    </row>
    <row r="15" spans="1:11" ht="21.75" customHeight="1">
      <c r="A15" s="31" t="s">
        <v>120</v>
      </c>
      <c r="B15" s="32">
        <v>45</v>
      </c>
      <c r="C15" s="33">
        <v>8</v>
      </c>
      <c r="D15" s="34">
        <v>24</v>
      </c>
      <c r="E15" s="34">
        <v>16</v>
      </c>
      <c r="F15" s="35">
        <f t="shared" si="0"/>
        <v>48</v>
      </c>
      <c r="G15" s="33">
        <v>7</v>
      </c>
      <c r="H15" s="34">
        <v>22</v>
      </c>
      <c r="I15" s="36">
        <v>15</v>
      </c>
      <c r="J15" s="37">
        <f t="shared" si="1"/>
        <v>44</v>
      </c>
      <c r="K15" s="618">
        <f t="shared" si="2"/>
        <v>4</v>
      </c>
    </row>
    <row r="16" spans="1:11" ht="21.75" customHeight="1">
      <c r="A16" s="31" t="s">
        <v>121</v>
      </c>
      <c r="B16" s="32">
        <v>40</v>
      </c>
      <c r="C16" s="33">
        <v>8</v>
      </c>
      <c r="D16" s="34">
        <v>19</v>
      </c>
      <c r="E16" s="34">
        <v>17</v>
      </c>
      <c r="F16" s="35">
        <f t="shared" si="0"/>
        <v>44</v>
      </c>
      <c r="G16" s="33">
        <v>7</v>
      </c>
      <c r="H16" s="34">
        <v>17</v>
      </c>
      <c r="I16" s="36">
        <v>16</v>
      </c>
      <c r="J16" s="37">
        <f t="shared" si="1"/>
        <v>40</v>
      </c>
      <c r="K16" s="618">
        <f t="shared" si="2"/>
        <v>4</v>
      </c>
    </row>
    <row r="17" spans="1:11" ht="21.75" customHeight="1">
      <c r="A17" s="38" t="s">
        <v>122</v>
      </c>
      <c r="B17" s="39">
        <v>80</v>
      </c>
      <c r="C17" s="40">
        <v>14</v>
      </c>
      <c r="D17" s="41">
        <v>34</v>
      </c>
      <c r="E17" s="41">
        <v>38</v>
      </c>
      <c r="F17" s="42">
        <f t="shared" si="0"/>
        <v>86</v>
      </c>
      <c r="G17" s="40">
        <v>12</v>
      </c>
      <c r="H17" s="41">
        <v>30</v>
      </c>
      <c r="I17" s="43">
        <v>38</v>
      </c>
      <c r="J17" s="44">
        <f t="shared" si="1"/>
        <v>80</v>
      </c>
      <c r="K17" s="618">
        <f t="shared" si="2"/>
        <v>6</v>
      </c>
    </row>
    <row r="18" spans="1:11" ht="21.75" customHeight="1">
      <c r="A18" s="38" t="s">
        <v>123</v>
      </c>
      <c r="B18" s="39">
        <v>40</v>
      </c>
      <c r="C18" s="40">
        <v>3</v>
      </c>
      <c r="D18" s="41">
        <v>24</v>
      </c>
      <c r="E18" s="41">
        <v>17</v>
      </c>
      <c r="F18" s="42">
        <f t="shared" si="0"/>
        <v>44</v>
      </c>
      <c r="G18" s="40">
        <v>3</v>
      </c>
      <c r="H18" s="41">
        <v>20</v>
      </c>
      <c r="I18" s="43">
        <v>17</v>
      </c>
      <c r="J18" s="44">
        <f t="shared" si="1"/>
        <v>40</v>
      </c>
      <c r="K18" s="618">
        <f t="shared" si="2"/>
        <v>4</v>
      </c>
    </row>
    <row r="19" spans="1:11" ht="21.75" customHeight="1">
      <c r="A19" s="38" t="s">
        <v>205</v>
      </c>
      <c r="B19" s="39">
        <v>35</v>
      </c>
      <c r="C19" s="40">
        <v>4</v>
      </c>
      <c r="D19" s="41">
        <v>13</v>
      </c>
      <c r="E19" s="41">
        <v>17</v>
      </c>
      <c r="F19" s="42">
        <f t="shared" si="0"/>
        <v>34</v>
      </c>
      <c r="G19" s="40">
        <v>2</v>
      </c>
      <c r="H19" s="41">
        <v>11</v>
      </c>
      <c r="I19" s="43">
        <v>16</v>
      </c>
      <c r="J19" s="44">
        <f t="shared" si="1"/>
        <v>29</v>
      </c>
      <c r="K19" s="618">
        <f t="shared" si="2"/>
        <v>5</v>
      </c>
    </row>
    <row r="20" spans="1:11" ht="21.75" customHeight="1" thickBot="1">
      <c r="A20" s="45" t="s">
        <v>6</v>
      </c>
      <c r="B20" s="46">
        <f aca="true" t="shared" si="3" ref="B20:K20">SUM(B8:B19)</f>
        <v>700</v>
      </c>
      <c r="C20" s="47">
        <f t="shared" si="3"/>
        <v>121</v>
      </c>
      <c r="D20" s="48">
        <f t="shared" si="3"/>
        <v>324</v>
      </c>
      <c r="E20" s="48">
        <f t="shared" si="3"/>
        <v>313</v>
      </c>
      <c r="F20" s="49">
        <f t="shared" si="3"/>
        <v>758</v>
      </c>
      <c r="G20" s="47">
        <f t="shared" si="3"/>
        <v>102</v>
      </c>
      <c r="H20" s="48">
        <f t="shared" si="3"/>
        <v>294</v>
      </c>
      <c r="I20" s="50">
        <f t="shared" si="3"/>
        <v>306</v>
      </c>
      <c r="J20" s="51">
        <f t="shared" si="3"/>
        <v>702</v>
      </c>
      <c r="K20" s="619">
        <f t="shared" si="3"/>
        <v>56</v>
      </c>
    </row>
    <row r="21" spans="1:11" ht="21.75" customHeight="1" thickTop="1">
      <c r="A21" s="23" t="s">
        <v>90</v>
      </c>
      <c r="B21" s="52"/>
      <c r="C21" s="18"/>
      <c r="D21" s="19"/>
      <c r="E21" s="19"/>
      <c r="F21" s="20"/>
      <c r="G21" s="18"/>
      <c r="H21" s="19"/>
      <c r="I21" s="21"/>
      <c r="J21" s="22"/>
      <c r="K21" s="620"/>
    </row>
    <row r="22" spans="1:11" ht="21.75" customHeight="1">
      <c r="A22" s="24" t="s">
        <v>124</v>
      </c>
      <c r="B22" s="25">
        <v>40</v>
      </c>
      <c r="C22" s="26">
        <v>1</v>
      </c>
      <c r="D22" s="27">
        <v>42</v>
      </c>
      <c r="E22" s="27">
        <v>7</v>
      </c>
      <c r="F22" s="28">
        <f aca="true" t="shared" si="4" ref="F22:F32">SUM(C22+D22+E22)</f>
        <v>50</v>
      </c>
      <c r="G22" s="26">
        <v>1</v>
      </c>
      <c r="H22" s="27">
        <v>39</v>
      </c>
      <c r="I22" s="29">
        <v>7</v>
      </c>
      <c r="J22" s="30">
        <f aca="true" t="shared" si="5" ref="J22:J32">SUM(G22+H22+I22)</f>
        <v>47</v>
      </c>
      <c r="K22" s="617">
        <f aca="true" t="shared" si="6" ref="K22:K32">SUM(F22-J22)</f>
        <v>3</v>
      </c>
    </row>
    <row r="23" spans="1:11" ht="21.75" customHeight="1">
      <c r="A23" s="24" t="s">
        <v>127</v>
      </c>
      <c r="B23" s="25">
        <v>30</v>
      </c>
      <c r="C23" s="26">
        <v>6</v>
      </c>
      <c r="D23" s="27">
        <v>53</v>
      </c>
      <c r="E23" s="27">
        <v>4</v>
      </c>
      <c r="F23" s="28">
        <f t="shared" si="4"/>
        <v>63</v>
      </c>
      <c r="G23" s="26">
        <v>6</v>
      </c>
      <c r="H23" s="27">
        <v>50</v>
      </c>
      <c r="I23" s="29">
        <v>4</v>
      </c>
      <c r="J23" s="30">
        <f t="shared" si="5"/>
        <v>60</v>
      </c>
      <c r="K23" s="617">
        <f t="shared" si="6"/>
        <v>3</v>
      </c>
    </row>
    <row r="24" spans="1:11" ht="21.75" customHeight="1">
      <c r="A24" s="31" t="s">
        <v>125</v>
      </c>
      <c r="B24" s="32">
        <v>30</v>
      </c>
      <c r="C24" s="33">
        <v>1</v>
      </c>
      <c r="D24" s="34">
        <v>27</v>
      </c>
      <c r="E24" s="34">
        <v>7</v>
      </c>
      <c r="F24" s="35">
        <f t="shared" si="4"/>
        <v>35</v>
      </c>
      <c r="G24" s="33">
        <v>1</v>
      </c>
      <c r="H24" s="34">
        <v>21</v>
      </c>
      <c r="I24" s="36">
        <v>7</v>
      </c>
      <c r="J24" s="37">
        <f t="shared" si="5"/>
        <v>29</v>
      </c>
      <c r="K24" s="618">
        <f t="shared" si="6"/>
        <v>6</v>
      </c>
    </row>
    <row r="25" spans="1:11" ht="21.75" customHeight="1">
      <c r="A25" s="31" t="s">
        <v>126</v>
      </c>
      <c r="B25" s="32">
        <v>30</v>
      </c>
      <c r="C25" s="33">
        <v>3</v>
      </c>
      <c r="D25" s="34">
        <v>27</v>
      </c>
      <c r="E25" s="34">
        <v>3</v>
      </c>
      <c r="F25" s="35">
        <f t="shared" si="4"/>
        <v>33</v>
      </c>
      <c r="G25" s="33">
        <v>3</v>
      </c>
      <c r="H25" s="34">
        <v>23</v>
      </c>
      <c r="I25" s="36">
        <v>3</v>
      </c>
      <c r="J25" s="37">
        <f t="shared" si="5"/>
        <v>29</v>
      </c>
      <c r="K25" s="618">
        <f t="shared" si="6"/>
        <v>4</v>
      </c>
    </row>
    <row r="26" spans="1:11" ht="21.75" customHeight="1">
      <c r="A26" s="31" t="s">
        <v>128</v>
      </c>
      <c r="B26" s="32">
        <v>30</v>
      </c>
      <c r="C26" s="33">
        <v>15</v>
      </c>
      <c r="D26" s="34">
        <v>16</v>
      </c>
      <c r="E26" s="34">
        <v>1</v>
      </c>
      <c r="F26" s="35">
        <f t="shared" si="4"/>
        <v>32</v>
      </c>
      <c r="G26" s="33">
        <v>15</v>
      </c>
      <c r="H26" s="34">
        <v>14</v>
      </c>
      <c r="I26" s="36">
        <v>1</v>
      </c>
      <c r="J26" s="37">
        <f t="shared" si="5"/>
        <v>30</v>
      </c>
      <c r="K26" s="618">
        <f t="shared" si="6"/>
        <v>2</v>
      </c>
    </row>
    <row r="27" spans="1:11" ht="21.75" customHeight="1">
      <c r="A27" s="31" t="s">
        <v>129</v>
      </c>
      <c r="B27" s="32">
        <v>30</v>
      </c>
      <c r="C27" s="33">
        <v>8</v>
      </c>
      <c r="D27" s="34">
        <v>21</v>
      </c>
      <c r="E27" s="34">
        <v>3</v>
      </c>
      <c r="F27" s="35">
        <f t="shared" si="4"/>
        <v>32</v>
      </c>
      <c r="G27" s="33">
        <v>8</v>
      </c>
      <c r="H27" s="34">
        <v>19</v>
      </c>
      <c r="I27" s="36">
        <v>3</v>
      </c>
      <c r="J27" s="37">
        <f t="shared" si="5"/>
        <v>30</v>
      </c>
      <c r="K27" s="618">
        <f t="shared" si="6"/>
        <v>2</v>
      </c>
    </row>
    <row r="28" spans="1:11" ht="21.75" customHeight="1">
      <c r="A28" s="31" t="s">
        <v>130</v>
      </c>
      <c r="B28" s="32">
        <v>30</v>
      </c>
      <c r="C28" s="33">
        <v>6</v>
      </c>
      <c r="D28" s="34">
        <v>19</v>
      </c>
      <c r="E28" s="34">
        <v>6</v>
      </c>
      <c r="F28" s="35">
        <f t="shared" si="4"/>
        <v>31</v>
      </c>
      <c r="G28" s="33">
        <v>6</v>
      </c>
      <c r="H28" s="34">
        <v>18</v>
      </c>
      <c r="I28" s="36">
        <v>6</v>
      </c>
      <c r="J28" s="37">
        <f t="shared" si="5"/>
        <v>30</v>
      </c>
      <c r="K28" s="618">
        <f t="shared" si="6"/>
        <v>1</v>
      </c>
    </row>
    <row r="29" spans="1:11" ht="21.75" customHeight="1">
      <c r="A29" s="31" t="s">
        <v>131</v>
      </c>
      <c r="B29" s="32">
        <v>30</v>
      </c>
      <c r="C29" s="33">
        <v>2</v>
      </c>
      <c r="D29" s="34">
        <v>24</v>
      </c>
      <c r="E29" s="34">
        <v>5</v>
      </c>
      <c r="F29" s="35">
        <f t="shared" si="4"/>
        <v>31</v>
      </c>
      <c r="G29" s="33">
        <v>0</v>
      </c>
      <c r="H29" s="34">
        <v>20</v>
      </c>
      <c r="I29" s="36">
        <v>5</v>
      </c>
      <c r="J29" s="37">
        <f t="shared" si="5"/>
        <v>25</v>
      </c>
      <c r="K29" s="618">
        <f t="shared" si="6"/>
        <v>6</v>
      </c>
    </row>
    <row r="30" spans="1:11" ht="21.75" customHeight="1">
      <c r="A30" s="31" t="s">
        <v>132</v>
      </c>
      <c r="B30" s="32">
        <v>30</v>
      </c>
      <c r="C30" s="33">
        <v>3</v>
      </c>
      <c r="D30" s="34">
        <v>27</v>
      </c>
      <c r="E30" s="34">
        <v>3</v>
      </c>
      <c r="F30" s="35">
        <f t="shared" si="4"/>
        <v>33</v>
      </c>
      <c r="G30" s="33">
        <v>1</v>
      </c>
      <c r="H30" s="34">
        <v>24</v>
      </c>
      <c r="I30" s="36">
        <v>3</v>
      </c>
      <c r="J30" s="37">
        <f t="shared" si="5"/>
        <v>28</v>
      </c>
      <c r="K30" s="618">
        <f t="shared" si="6"/>
        <v>5</v>
      </c>
    </row>
    <row r="31" spans="1:11" ht="21.75" customHeight="1">
      <c r="A31" s="31" t="s">
        <v>133</v>
      </c>
      <c r="B31" s="32">
        <v>30</v>
      </c>
      <c r="C31" s="33">
        <v>2</v>
      </c>
      <c r="D31" s="34">
        <v>25</v>
      </c>
      <c r="E31" s="34">
        <v>4</v>
      </c>
      <c r="F31" s="35">
        <f t="shared" si="4"/>
        <v>31</v>
      </c>
      <c r="G31" s="33">
        <v>2</v>
      </c>
      <c r="H31" s="34">
        <v>23</v>
      </c>
      <c r="I31" s="36">
        <v>4</v>
      </c>
      <c r="J31" s="37">
        <f t="shared" si="5"/>
        <v>29</v>
      </c>
      <c r="K31" s="618">
        <f t="shared" si="6"/>
        <v>2</v>
      </c>
    </row>
    <row r="32" spans="1:11" ht="21.75" customHeight="1">
      <c r="A32" s="38" t="s">
        <v>134</v>
      </c>
      <c r="B32" s="39">
        <v>30</v>
      </c>
      <c r="C32" s="40">
        <v>11</v>
      </c>
      <c r="D32" s="41">
        <v>16</v>
      </c>
      <c r="E32" s="41">
        <v>5</v>
      </c>
      <c r="F32" s="42">
        <f t="shared" si="4"/>
        <v>32</v>
      </c>
      <c r="G32" s="40">
        <v>9</v>
      </c>
      <c r="H32" s="41">
        <v>16</v>
      </c>
      <c r="I32" s="43">
        <v>5</v>
      </c>
      <c r="J32" s="44">
        <f t="shared" si="5"/>
        <v>30</v>
      </c>
      <c r="K32" s="618">
        <f t="shared" si="6"/>
        <v>2</v>
      </c>
    </row>
    <row r="33" spans="1:11" ht="21.75" customHeight="1" thickBot="1">
      <c r="A33" s="45" t="s">
        <v>6</v>
      </c>
      <c r="B33" s="46">
        <f aca="true" t="shared" si="7" ref="B33:K33">SUM(B22:B32)</f>
        <v>340</v>
      </c>
      <c r="C33" s="47">
        <f t="shared" si="7"/>
        <v>58</v>
      </c>
      <c r="D33" s="48">
        <f t="shared" si="7"/>
        <v>297</v>
      </c>
      <c r="E33" s="48">
        <f t="shared" si="7"/>
        <v>48</v>
      </c>
      <c r="F33" s="49">
        <f t="shared" si="7"/>
        <v>403</v>
      </c>
      <c r="G33" s="47">
        <f t="shared" si="7"/>
        <v>52</v>
      </c>
      <c r="H33" s="48">
        <f t="shared" si="7"/>
        <v>267</v>
      </c>
      <c r="I33" s="50">
        <f t="shared" si="7"/>
        <v>48</v>
      </c>
      <c r="J33" s="51">
        <f t="shared" si="7"/>
        <v>367</v>
      </c>
      <c r="K33" s="619">
        <f t="shared" si="7"/>
        <v>36</v>
      </c>
    </row>
    <row r="34" spans="1:11" ht="21.75" customHeight="1" thickTop="1">
      <c r="A34" s="53" t="s">
        <v>91</v>
      </c>
      <c r="B34" s="52"/>
      <c r="C34" s="54"/>
      <c r="D34" s="55"/>
      <c r="E34" s="55"/>
      <c r="F34" s="56"/>
      <c r="G34" s="54"/>
      <c r="H34" s="55"/>
      <c r="I34" s="57"/>
      <c r="J34" s="58"/>
      <c r="K34" s="621"/>
    </row>
    <row r="35" spans="1:11" ht="21.75" customHeight="1">
      <c r="A35" s="24" t="s">
        <v>135</v>
      </c>
      <c r="B35" s="25">
        <v>400</v>
      </c>
      <c r="C35" s="26">
        <v>155</v>
      </c>
      <c r="D35" s="27">
        <v>149</v>
      </c>
      <c r="E35" s="27">
        <v>107</v>
      </c>
      <c r="F35" s="28">
        <f>SUM(C35+D35+E35)</f>
        <v>411</v>
      </c>
      <c r="G35" s="26">
        <v>130</v>
      </c>
      <c r="H35" s="27">
        <v>129</v>
      </c>
      <c r="I35" s="29">
        <v>106</v>
      </c>
      <c r="J35" s="30">
        <f>SUM(G35+H35+I35)</f>
        <v>365</v>
      </c>
      <c r="K35" s="617">
        <f>SUM(F35-J35)</f>
        <v>46</v>
      </c>
    </row>
    <row r="36" spans="1:11" ht="21.75" customHeight="1" thickBot="1">
      <c r="A36" s="45" t="s">
        <v>6</v>
      </c>
      <c r="B36" s="46">
        <f aca="true" t="shared" si="8" ref="B36:K36">SUM(B35:B35)</f>
        <v>400</v>
      </c>
      <c r="C36" s="47">
        <f t="shared" si="8"/>
        <v>155</v>
      </c>
      <c r="D36" s="48">
        <f t="shared" si="8"/>
        <v>149</v>
      </c>
      <c r="E36" s="48">
        <f t="shared" si="8"/>
        <v>107</v>
      </c>
      <c r="F36" s="49">
        <f t="shared" si="8"/>
        <v>411</v>
      </c>
      <c r="G36" s="47">
        <f t="shared" si="8"/>
        <v>130</v>
      </c>
      <c r="H36" s="48">
        <f t="shared" si="8"/>
        <v>129</v>
      </c>
      <c r="I36" s="50">
        <f t="shared" si="8"/>
        <v>106</v>
      </c>
      <c r="J36" s="51">
        <f t="shared" si="8"/>
        <v>365</v>
      </c>
      <c r="K36" s="619">
        <f t="shared" si="8"/>
        <v>46</v>
      </c>
    </row>
    <row r="37" spans="1:11" ht="21.75" customHeight="1" thickTop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5.5" customHeight="1">
      <c r="A38" s="638" t="s">
        <v>324</v>
      </c>
      <c r="B38" s="638"/>
      <c r="C38" s="638"/>
      <c r="D38" s="638"/>
      <c r="E38" s="638"/>
      <c r="F38" s="638"/>
      <c r="G38" s="638"/>
      <c r="H38" s="638"/>
      <c r="I38" s="638"/>
      <c r="J38" s="638"/>
      <c r="K38" s="638"/>
    </row>
    <row r="39" spans="1:11" ht="21.75" customHeight="1">
      <c r="A39" s="61"/>
      <c r="K39" s="6" t="s">
        <v>110</v>
      </c>
    </row>
    <row r="40" spans="1:11" ht="21.75" customHeight="1">
      <c r="A40" s="650" t="s">
        <v>113</v>
      </c>
      <c r="B40" s="644" t="s">
        <v>82</v>
      </c>
      <c r="C40" s="646" t="s">
        <v>337</v>
      </c>
      <c r="D40" s="646"/>
      <c r="E40" s="646"/>
      <c r="F40" s="647"/>
      <c r="G40" s="646" t="s">
        <v>83</v>
      </c>
      <c r="H40" s="646"/>
      <c r="I40" s="646"/>
      <c r="J40" s="651"/>
      <c r="K40" s="614" t="s">
        <v>84</v>
      </c>
    </row>
    <row r="41" spans="1:11" ht="21.75" customHeight="1">
      <c r="A41" s="643"/>
      <c r="B41" s="645"/>
      <c r="C41" s="11" t="s">
        <v>85</v>
      </c>
      <c r="D41" s="13" t="s">
        <v>86</v>
      </c>
      <c r="E41" s="14" t="s">
        <v>87</v>
      </c>
      <c r="F41" s="15" t="s">
        <v>6</v>
      </c>
      <c r="G41" s="11" t="s">
        <v>85</v>
      </c>
      <c r="H41" s="13" t="s">
        <v>86</v>
      </c>
      <c r="I41" s="14" t="s">
        <v>87</v>
      </c>
      <c r="J41" s="12" t="s">
        <v>6</v>
      </c>
      <c r="K41" s="615" t="s">
        <v>88</v>
      </c>
    </row>
    <row r="42" spans="1:11" ht="21.75" customHeight="1">
      <c r="A42" s="16" t="s">
        <v>92</v>
      </c>
      <c r="B42" s="62"/>
      <c r="C42" s="63"/>
      <c r="D42" s="64"/>
      <c r="E42" s="63"/>
      <c r="F42" s="65"/>
      <c r="G42" s="63"/>
      <c r="H42" s="64"/>
      <c r="I42" s="63"/>
      <c r="J42" s="5"/>
      <c r="K42" s="554"/>
    </row>
    <row r="43" spans="1:11" ht="21.75" customHeight="1">
      <c r="A43" s="23" t="s">
        <v>93</v>
      </c>
      <c r="B43" s="67"/>
      <c r="C43" s="63"/>
      <c r="D43" s="68"/>
      <c r="E43" s="69"/>
      <c r="F43" s="70"/>
      <c r="G43" s="63"/>
      <c r="H43" s="68"/>
      <c r="I43" s="63"/>
      <c r="J43" s="3"/>
      <c r="K43" s="622"/>
    </row>
    <row r="44" spans="1:11" ht="21.75" customHeight="1">
      <c r="A44" s="24" t="s">
        <v>168</v>
      </c>
      <c r="B44" s="25">
        <v>25</v>
      </c>
      <c r="C44" s="71">
        <v>19</v>
      </c>
      <c r="D44" s="27">
        <v>3</v>
      </c>
      <c r="E44" s="71">
        <v>0</v>
      </c>
      <c r="F44" s="28">
        <f aca="true" t="shared" si="9" ref="F44:F49">SUM(C44:E44)</f>
        <v>22</v>
      </c>
      <c r="G44" s="71">
        <v>16</v>
      </c>
      <c r="H44" s="27">
        <v>3</v>
      </c>
      <c r="I44" s="71">
        <v>0</v>
      </c>
      <c r="J44" s="72">
        <f>SUM(G44+H44+I44)</f>
        <v>19</v>
      </c>
      <c r="K44" s="617">
        <f>SUM(F44-J44)</f>
        <v>3</v>
      </c>
    </row>
    <row r="45" spans="1:11" ht="21.75" customHeight="1">
      <c r="A45" s="31" t="s">
        <v>136</v>
      </c>
      <c r="B45" s="32">
        <v>50</v>
      </c>
      <c r="C45" s="73">
        <v>48</v>
      </c>
      <c r="D45" s="34">
        <v>4</v>
      </c>
      <c r="E45" s="73">
        <v>0</v>
      </c>
      <c r="F45" s="35">
        <f t="shared" si="9"/>
        <v>52</v>
      </c>
      <c r="G45" s="73">
        <v>42</v>
      </c>
      <c r="H45" s="34">
        <v>4</v>
      </c>
      <c r="I45" s="73">
        <v>0</v>
      </c>
      <c r="J45" s="74">
        <f>SUM(G45+H45+I45)</f>
        <v>46</v>
      </c>
      <c r="K45" s="618">
        <f>SUM(F45-J45)</f>
        <v>6</v>
      </c>
    </row>
    <row r="46" spans="1:11" ht="21.75" customHeight="1">
      <c r="A46" s="31" t="s">
        <v>94</v>
      </c>
      <c r="B46" s="32">
        <v>60</v>
      </c>
      <c r="C46" s="73">
        <v>17</v>
      </c>
      <c r="D46" s="34">
        <v>10</v>
      </c>
      <c r="E46" s="73">
        <v>0</v>
      </c>
      <c r="F46" s="35">
        <f t="shared" si="9"/>
        <v>27</v>
      </c>
      <c r="G46" s="73">
        <v>14</v>
      </c>
      <c r="H46" s="34">
        <v>7</v>
      </c>
      <c r="I46" s="73">
        <v>0</v>
      </c>
      <c r="J46" s="74">
        <f>SUM(G46+H46+I46)</f>
        <v>21</v>
      </c>
      <c r="K46" s="618">
        <f>SUM(F46-J46)</f>
        <v>6</v>
      </c>
    </row>
    <row r="47" spans="1:11" ht="21.75" customHeight="1">
      <c r="A47" s="31" t="s">
        <v>137</v>
      </c>
      <c r="B47" s="32">
        <v>45</v>
      </c>
      <c r="C47" s="73">
        <v>35</v>
      </c>
      <c r="D47" s="34">
        <v>5</v>
      </c>
      <c r="E47" s="73">
        <v>0</v>
      </c>
      <c r="F47" s="35">
        <f t="shared" si="9"/>
        <v>40</v>
      </c>
      <c r="G47" s="73">
        <v>30</v>
      </c>
      <c r="H47" s="34">
        <v>4</v>
      </c>
      <c r="I47" s="73">
        <v>0</v>
      </c>
      <c r="J47" s="74">
        <f>SUM(G47+H47+I47)</f>
        <v>34</v>
      </c>
      <c r="K47" s="618">
        <f>SUM(F47-J47)</f>
        <v>6</v>
      </c>
    </row>
    <row r="48" spans="1:11" ht="21.75" customHeight="1">
      <c r="A48" s="75" t="s">
        <v>206</v>
      </c>
      <c r="B48" s="76">
        <v>45</v>
      </c>
      <c r="C48" s="77">
        <v>19</v>
      </c>
      <c r="D48" s="78">
        <v>13</v>
      </c>
      <c r="E48" s="77">
        <v>0</v>
      </c>
      <c r="F48" s="79">
        <f t="shared" si="9"/>
        <v>32</v>
      </c>
      <c r="G48" s="80">
        <v>12</v>
      </c>
      <c r="H48" s="78">
        <v>12</v>
      </c>
      <c r="I48" s="81">
        <v>0</v>
      </c>
      <c r="J48" s="82">
        <f>SUM(G48+H48+I48)</f>
        <v>24</v>
      </c>
      <c r="K48" s="618">
        <f>SUM(F48-J48)</f>
        <v>8</v>
      </c>
    </row>
    <row r="49" spans="1:11" ht="21.75" customHeight="1" thickBot="1">
      <c r="A49" s="45" t="s">
        <v>6</v>
      </c>
      <c r="B49" s="46">
        <f>SUM(B44:B48)</f>
        <v>225</v>
      </c>
      <c r="C49" s="83">
        <f>SUM(C44:C48)</f>
        <v>138</v>
      </c>
      <c r="D49" s="48">
        <f>SUM(D44:D48)</f>
        <v>35</v>
      </c>
      <c r="E49" s="50">
        <f>SUM(E44:E48)</f>
        <v>0</v>
      </c>
      <c r="F49" s="49">
        <f t="shared" si="9"/>
        <v>173</v>
      </c>
      <c r="G49" s="47">
        <f>SUM(G44:G48)</f>
        <v>114</v>
      </c>
      <c r="H49" s="47">
        <f>SUM(H44:H48)</f>
        <v>30</v>
      </c>
      <c r="I49" s="47">
        <f>SUM(I44:I48)</f>
        <v>0</v>
      </c>
      <c r="J49" s="84">
        <f>SUM(J44:J48)</f>
        <v>144</v>
      </c>
      <c r="K49" s="619">
        <f>SUM(K44:K48)</f>
        <v>29</v>
      </c>
    </row>
    <row r="50" spans="1:11" ht="21.75" customHeight="1" thickTop="1">
      <c r="A50" s="53" t="s">
        <v>95</v>
      </c>
      <c r="B50" s="85"/>
      <c r="C50" s="86"/>
      <c r="D50" s="87"/>
      <c r="E50" s="87"/>
      <c r="F50" s="88"/>
      <c r="G50" s="86"/>
      <c r="H50" s="87"/>
      <c r="I50" s="89"/>
      <c r="J50" s="90"/>
      <c r="K50" s="621"/>
    </row>
    <row r="51" spans="1:11" ht="21.75" customHeight="1">
      <c r="A51" s="24" t="s">
        <v>138</v>
      </c>
      <c r="B51" s="25">
        <v>120</v>
      </c>
      <c r="C51" s="26">
        <v>29</v>
      </c>
      <c r="D51" s="27">
        <v>53</v>
      </c>
      <c r="E51" s="27">
        <v>33</v>
      </c>
      <c r="F51" s="28">
        <f>SUM(C51+D51+E51)</f>
        <v>115</v>
      </c>
      <c r="G51" s="26">
        <v>25</v>
      </c>
      <c r="H51" s="27">
        <v>47</v>
      </c>
      <c r="I51" s="29">
        <v>33</v>
      </c>
      <c r="J51" s="30">
        <f>SUM(G51+H51+I51)</f>
        <v>105</v>
      </c>
      <c r="K51" s="617">
        <f>SUM(F51-J51)</f>
        <v>10</v>
      </c>
    </row>
    <row r="52" spans="1:11" ht="21.75" customHeight="1">
      <c r="A52" s="31" t="s">
        <v>139</v>
      </c>
      <c r="B52" s="32">
        <v>60</v>
      </c>
      <c r="C52" s="33">
        <v>2</v>
      </c>
      <c r="D52" s="34">
        <v>33</v>
      </c>
      <c r="E52" s="34">
        <v>26</v>
      </c>
      <c r="F52" s="35">
        <f>SUM(C52+D52+E52)</f>
        <v>61</v>
      </c>
      <c r="G52" s="33">
        <v>0</v>
      </c>
      <c r="H52" s="34">
        <v>30</v>
      </c>
      <c r="I52" s="36">
        <v>25</v>
      </c>
      <c r="J52" s="37">
        <f>SUM(G52+H52+I52)</f>
        <v>55</v>
      </c>
      <c r="K52" s="618">
        <f>SUM(F52-J52)</f>
        <v>6</v>
      </c>
    </row>
    <row r="53" spans="1:11" ht="21.75" customHeight="1">
      <c r="A53" s="31" t="s">
        <v>140</v>
      </c>
      <c r="B53" s="32">
        <v>60</v>
      </c>
      <c r="C53" s="33">
        <v>12</v>
      </c>
      <c r="D53" s="34">
        <v>47</v>
      </c>
      <c r="E53" s="34">
        <v>9</v>
      </c>
      <c r="F53" s="35">
        <f>SUM(C53+D53+E53)</f>
        <v>68</v>
      </c>
      <c r="G53" s="33">
        <v>9</v>
      </c>
      <c r="H53" s="34">
        <v>43</v>
      </c>
      <c r="I53" s="36">
        <v>9</v>
      </c>
      <c r="J53" s="37">
        <f>SUM(G53+H53+I53)</f>
        <v>61</v>
      </c>
      <c r="K53" s="618">
        <f>SUM(F53-J53)</f>
        <v>7</v>
      </c>
    </row>
    <row r="54" spans="1:11" ht="21.75" customHeight="1">
      <c r="A54" s="31" t="s">
        <v>141</v>
      </c>
      <c r="B54" s="32">
        <v>60</v>
      </c>
      <c r="C54" s="33">
        <v>11</v>
      </c>
      <c r="D54" s="34">
        <v>48</v>
      </c>
      <c r="E54" s="34">
        <v>19</v>
      </c>
      <c r="F54" s="35">
        <f>SUM(C54+D54+E54)</f>
        <v>78</v>
      </c>
      <c r="G54" s="33">
        <v>9</v>
      </c>
      <c r="H54" s="34">
        <v>42</v>
      </c>
      <c r="I54" s="36">
        <v>19</v>
      </c>
      <c r="J54" s="37">
        <f>SUM(G54+H54+I54)</f>
        <v>70</v>
      </c>
      <c r="K54" s="618">
        <f>SUM(F54-J54)</f>
        <v>8</v>
      </c>
    </row>
    <row r="55" spans="1:11" ht="21.75" customHeight="1">
      <c r="A55" s="38" t="s">
        <v>142</v>
      </c>
      <c r="B55" s="39">
        <v>120</v>
      </c>
      <c r="C55" s="40">
        <v>26</v>
      </c>
      <c r="D55" s="41">
        <v>66</v>
      </c>
      <c r="E55" s="41">
        <v>28</v>
      </c>
      <c r="F55" s="91">
        <f>SUM(C55+D55+E55)</f>
        <v>120</v>
      </c>
      <c r="G55" s="40">
        <v>14</v>
      </c>
      <c r="H55" s="41">
        <v>52</v>
      </c>
      <c r="I55" s="43">
        <v>28</v>
      </c>
      <c r="J55" s="92">
        <f>SUM(G55+H55+I55)</f>
        <v>94</v>
      </c>
      <c r="K55" s="618">
        <f>SUM(F55-J55)</f>
        <v>26</v>
      </c>
    </row>
    <row r="56" spans="1:11" ht="21.75" customHeight="1" thickBot="1">
      <c r="A56" s="45" t="s">
        <v>6</v>
      </c>
      <c r="B56" s="46">
        <f aca="true" t="shared" si="10" ref="B56:K56">SUM(B51:B55)</f>
        <v>420</v>
      </c>
      <c r="C56" s="47">
        <f t="shared" si="10"/>
        <v>80</v>
      </c>
      <c r="D56" s="48">
        <f t="shared" si="10"/>
        <v>247</v>
      </c>
      <c r="E56" s="48">
        <f t="shared" si="10"/>
        <v>115</v>
      </c>
      <c r="F56" s="93">
        <f t="shared" si="10"/>
        <v>442</v>
      </c>
      <c r="G56" s="47">
        <f t="shared" si="10"/>
        <v>57</v>
      </c>
      <c r="H56" s="48">
        <f t="shared" si="10"/>
        <v>214</v>
      </c>
      <c r="I56" s="50">
        <f t="shared" si="10"/>
        <v>114</v>
      </c>
      <c r="J56" s="51">
        <f t="shared" si="10"/>
        <v>385</v>
      </c>
      <c r="K56" s="619">
        <f t="shared" si="10"/>
        <v>57</v>
      </c>
    </row>
    <row r="57" spans="1:12" s="594" customFormat="1" ht="21.75" customHeight="1" thickBot="1" thickTop="1">
      <c r="A57" s="595" t="s">
        <v>169</v>
      </c>
      <c r="B57" s="596">
        <f aca="true" t="shared" si="11" ref="B57:K57">SUM(B20+B33+B36+B49+B56)</f>
        <v>2085</v>
      </c>
      <c r="C57" s="597">
        <f t="shared" si="11"/>
        <v>552</v>
      </c>
      <c r="D57" s="598">
        <f t="shared" si="11"/>
        <v>1052</v>
      </c>
      <c r="E57" s="599">
        <f t="shared" si="11"/>
        <v>583</v>
      </c>
      <c r="F57" s="600">
        <f t="shared" si="11"/>
        <v>2187</v>
      </c>
      <c r="G57" s="597">
        <f t="shared" si="11"/>
        <v>455</v>
      </c>
      <c r="H57" s="598">
        <f t="shared" si="11"/>
        <v>934</v>
      </c>
      <c r="I57" s="599">
        <f t="shared" si="11"/>
        <v>574</v>
      </c>
      <c r="J57" s="601">
        <f t="shared" si="11"/>
        <v>1963</v>
      </c>
      <c r="K57" s="623">
        <f t="shared" si="11"/>
        <v>224</v>
      </c>
      <c r="L57" s="602"/>
    </row>
    <row r="58" spans="1:11" ht="21.75" customHeight="1" thickTop="1">
      <c r="A58" s="63"/>
      <c r="B58" s="94"/>
      <c r="C58" s="63"/>
      <c r="D58" s="63"/>
      <c r="E58" s="63"/>
      <c r="F58" s="94"/>
      <c r="G58" s="63"/>
      <c r="H58" s="63"/>
      <c r="I58" s="63"/>
      <c r="J58" s="63"/>
      <c r="K58" s="63"/>
    </row>
    <row r="59" spans="1:11" ht="21.75" customHeight="1">
      <c r="A59" s="638" t="s">
        <v>325</v>
      </c>
      <c r="B59" s="638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1" ht="21.75" customHeight="1" thickBot="1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7" t="s">
        <v>230</v>
      </c>
    </row>
    <row r="61" spans="1:11" ht="21.75" customHeight="1">
      <c r="A61" s="652" t="s">
        <v>175</v>
      </c>
      <c r="B61" s="654" t="s">
        <v>82</v>
      </c>
      <c r="C61" s="656" t="s">
        <v>463</v>
      </c>
      <c r="D61" s="657"/>
      <c r="E61" s="657"/>
      <c r="F61" s="658"/>
      <c r="G61" s="657" t="s">
        <v>83</v>
      </c>
      <c r="H61" s="657"/>
      <c r="I61" s="657"/>
      <c r="J61" s="659"/>
      <c r="K61" s="281" t="s">
        <v>84</v>
      </c>
    </row>
    <row r="62" spans="1:11" ht="21.75" customHeight="1" thickBot="1">
      <c r="A62" s="653"/>
      <c r="B62" s="655"/>
      <c r="C62" s="282" t="s">
        <v>85</v>
      </c>
      <c r="D62" s="283" t="s">
        <v>86</v>
      </c>
      <c r="E62" s="284" t="s">
        <v>231</v>
      </c>
      <c r="F62" s="285" t="s">
        <v>6</v>
      </c>
      <c r="G62" s="286" t="s">
        <v>85</v>
      </c>
      <c r="H62" s="283" t="s">
        <v>86</v>
      </c>
      <c r="I62" s="284" t="s">
        <v>231</v>
      </c>
      <c r="J62" s="287" t="s">
        <v>6</v>
      </c>
      <c r="K62" s="288" t="s">
        <v>88</v>
      </c>
    </row>
    <row r="63" spans="1:11" ht="21.75" customHeight="1">
      <c r="A63" s="289" t="s">
        <v>58</v>
      </c>
      <c r="B63" s="290"/>
      <c r="C63" s="291"/>
      <c r="D63" s="292"/>
      <c r="E63" s="293"/>
      <c r="F63" s="294"/>
      <c r="G63" s="293"/>
      <c r="H63" s="292"/>
      <c r="I63" s="293"/>
      <c r="J63" s="295"/>
      <c r="K63" s="296"/>
    </row>
    <row r="64" spans="1:11" ht="21.75" customHeight="1">
      <c r="A64" s="297" t="s">
        <v>232</v>
      </c>
      <c r="B64" s="298"/>
      <c r="C64" s="299"/>
      <c r="D64" s="300"/>
      <c r="E64" s="300"/>
      <c r="F64" s="301"/>
      <c r="G64" s="302"/>
      <c r="H64" s="300"/>
      <c r="I64" s="303"/>
      <c r="J64" s="304"/>
      <c r="K64" s="305"/>
    </row>
    <row r="65" spans="1:11" ht="21.75" customHeight="1">
      <c r="A65" s="306" t="s">
        <v>233</v>
      </c>
      <c r="B65" s="532">
        <v>40</v>
      </c>
      <c r="C65" s="307">
        <v>37</v>
      </c>
      <c r="D65" s="308">
        <v>19</v>
      </c>
      <c r="E65" s="308">
        <v>15</v>
      </c>
      <c r="F65" s="309">
        <f>SUM(C65:E65)</f>
        <v>71</v>
      </c>
      <c r="G65" s="310">
        <v>26</v>
      </c>
      <c r="H65" s="308">
        <v>14</v>
      </c>
      <c r="I65" s="311">
        <v>15</v>
      </c>
      <c r="J65" s="312">
        <f>SUM(G65:I65)</f>
        <v>55</v>
      </c>
      <c r="K65" s="313">
        <f>SUM(F65-J65)</f>
        <v>16</v>
      </c>
    </row>
    <row r="66" spans="1:11" ht="21.75" customHeight="1">
      <c r="A66" s="306" t="s">
        <v>234</v>
      </c>
      <c r="B66" s="532">
        <v>60</v>
      </c>
      <c r="C66" s="307">
        <v>19</v>
      </c>
      <c r="D66" s="308">
        <v>30</v>
      </c>
      <c r="E66" s="308">
        <v>14</v>
      </c>
      <c r="F66" s="309">
        <f aca="true" t="shared" si="12" ref="F66:F76">SUM(C66:E66)</f>
        <v>63</v>
      </c>
      <c r="G66" s="310">
        <v>14</v>
      </c>
      <c r="H66" s="308">
        <v>17</v>
      </c>
      <c r="I66" s="311">
        <v>13</v>
      </c>
      <c r="J66" s="312">
        <f aca="true" t="shared" si="13" ref="J66:J76">SUM(G66:I66)</f>
        <v>44</v>
      </c>
      <c r="K66" s="313">
        <f aca="true" t="shared" si="14" ref="K66:K76">SUM(F66-J66)</f>
        <v>19</v>
      </c>
    </row>
    <row r="67" spans="1:11" ht="21.75" customHeight="1">
      <c r="A67" s="306" t="s">
        <v>235</v>
      </c>
      <c r="B67" s="532">
        <v>40</v>
      </c>
      <c r="C67" s="307">
        <v>2</v>
      </c>
      <c r="D67" s="308">
        <v>9</v>
      </c>
      <c r="E67" s="308">
        <v>3</v>
      </c>
      <c r="F67" s="309">
        <f t="shared" si="12"/>
        <v>14</v>
      </c>
      <c r="G67" s="310">
        <v>1</v>
      </c>
      <c r="H67" s="308">
        <v>7</v>
      </c>
      <c r="I67" s="311">
        <v>3</v>
      </c>
      <c r="J67" s="312">
        <f t="shared" si="13"/>
        <v>11</v>
      </c>
      <c r="K67" s="313">
        <f t="shared" si="14"/>
        <v>3</v>
      </c>
    </row>
    <row r="68" spans="1:11" ht="21.75" customHeight="1">
      <c r="A68" s="306" t="s">
        <v>236</v>
      </c>
      <c r="B68" s="532">
        <v>40</v>
      </c>
      <c r="C68" s="307">
        <v>11</v>
      </c>
      <c r="D68" s="308">
        <v>20</v>
      </c>
      <c r="E68" s="308">
        <v>8</v>
      </c>
      <c r="F68" s="309">
        <f t="shared" si="12"/>
        <v>39</v>
      </c>
      <c r="G68" s="310">
        <v>7</v>
      </c>
      <c r="H68" s="308">
        <v>15</v>
      </c>
      <c r="I68" s="311">
        <v>8</v>
      </c>
      <c r="J68" s="312">
        <f t="shared" si="13"/>
        <v>30</v>
      </c>
      <c r="K68" s="313">
        <f t="shared" si="14"/>
        <v>9</v>
      </c>
    </row>
    <row r="69" spans="1:11" ht="21.75" customHeight="1">
      <c r="A69" s="306" t="s">
        <v>237</v>
      </c>
      <c r="B69" s="532">
        <v>60</v>
      </c>
      <c r="C69" s="307">
        <v>27</v>
      </c>
      <c r="D69" s="308">
        <v>41</v>
      </c>
      <c r="E69" s="308">
        <v>14</v>
      </c>
      <c r="F69" s="309">
        <f t="shared" si="12"/>
        <v>82</v>
      </c>
      <c r="G69" s="310">
        <v>20</v>
      </c>
      <c r="H69" s="308">
        <v>28</v>
      </c>
      <c r="I69" s="311">
        <v>14</v>
      </c>
      <c r="J69" s="312">
        <f t="shared" si="13"/>
        <v>62</v>
      </c>
      <c r="K69" s="313">
        <f t="shared" si="14"/>
        <v>20</v>
      </c>
    </row>
    <row r="70" spans="1:11" ht="21.75" customHeight="1">
      <c r="A70" s="306" t="s">
        <v>238</v>
      </c>
      <c r="B70" s="532">
        <v>40</v>
      </c>
      <c r="C70" s="307">
        <v>6</v>
      </c>
      <c r="D70" s="308">
        <v>4</v>
      </c>
      <c r="E70" s="308">
        <v>0</v>
      </c>
      <c r="F70" s="309">
        <f>SUM(C70:E70)</f>
        <v>10</v>
      </c>
      <c r="G70" s="310">
        <v>4</v>
      </c>
      <c r="H70" s="308">
        <v>3</v>
      </c>
      <c r="I70" s="311">
        <v>0</v>
      </c>
      <c r="J70" s="312">
        <f>SUM(G70:I70)</f>
        <v>7</v>
      </c>
      <c r="K70" s="313">
        <f>SUM(F70-J70)</f>
        <v>3</v>
      </c>
    </row>
    <row r="71" spans="1:11" ht="21.75" customHeight="1">
      <c r="A71" s="306" t="s">
        <v>239</v>
      </c>
      <c r="B71" s="532">
        <v>60</v>
      </c>
      <c r="C71" s="307">
        <v>18</v>
      </c>
      <c r="D71" s="308">
        <v>5</v>
      </c>
      <c r="E71" s="308">
        <v>10</v>
      </c>
      <c r="F71" s="309">
        <f t="shared" si="12"/>
        <v>33</v>
      </c>
      <c r="G71" s="310">
        <v>13</v>
      </c>
      <c r="H71" s="308">
        <v>5</v>
      </c>
      <c r="I71" s="311">
        <v>9</v>
      </c>
      <c r="J71" s="312">
        <f t="shared" si="13"/>
        <v>27</v>
      </c>
      <c r="K71" s="313">
        <f t="shared" si="14"/>
        <v>6</v>
      </c>
    </row>
    <row r="72" spans="1:11" ht="21.75" customHeight="1">
      <c r="A72" s="306" t="s">
        <v>240</v>
      </c>
      <c r="B72" s="532">
        <v>40</v>
      </c>
      <c r="C72" s="307">
        <v>11</v>
      </c>
      <c r="D72" s="308">
        <v>7</v>
      </c>
      <c r="E72" s="308">
        <v>4</v>
      </c>
      <c r="F72" s="309">
        <f t="shared" si="12"/>
        <v>22</v>
      </c>
      <c r="G72" s="310">
        <v>8</v>
      </c>
      <c r="H72" s="308">
        <v>6</v>
      </c>
      <c r="I72" s="311">
        <v>4</v>
      </c>
      <c r="J72" s="312">
        <f t="shared" si="13"/>
        <v>18</v>
      </c>
      <c r="K72" s="313">
        <f t="shared" si="14"/>
        <v>4</v>
      </c>
    </row>
    <row r="73" spans="1:11" ht="21.75" customHeight="1">
      <c r="A73" s="314" t="s">
        <v>241</v>
      </c>
      <c r="B73" s="532">
        <v>60</v>
      </c>
      <c r="C73" s="307">
        <v>6</v>
      </c>
      <c r="D73" s="308">
        <v>21</v>
      </c>
      <c r="E73" s="308">
        <v>13</v>
      </c>
      <c r="F73" s="309">
        <f t="shared" si="12"/>
        <v>40</v>
      </c>
      <c r="G73" s="310">
        <v>5</v>
      </c>
      <c r="H73" s="308">
        <v>15</v>
      </c>
      <c r="I73" s="311">
        <v>12</v>
      </c>
      <c r="J73" s="312">
        <f t="shared" si="13"/>
        <v>32</v>
      </c>
      <c r="K73" s="313">
        <f t="shared" si="14"/>
        <v>8</v>
      </c>
    </row>
    <row r="74" spans="1:11" ht="21.75" customHeight="1">
      <c r="A74" s="306" t="s">
        <v>242</v>
      </c>
      <c r="B74" s="532">
        <v>40</v>
      </c>
      <c r="C74" s="307">
        <v>12</v>
      </c>
      <c r="D74" s="308">
        <v>9</v>
      </c>
      <c r="E74" s="308">
        <v>3</v>
      </c>
      <c r="F74" s="309">
        <f t="shared" si="12"/>
        <v>24</v>
      </c>
      <c r="G74" s="310">
        <v>10</v>
      </c>
      <c r="H74" s="308">
        <v>4</v>
      </c>
      <c r="I74" s="311">
        <v>2</v>
      </c>
      <c r="J74" s="312">
        <f t="shared" si="13"/>
        <v>16</v>
      </c>
      <c r="K74" s="313">
        <f t="shared" si="14"/>
        <v>8</v>
      </c>
    </row>
    <row r="75" spans="1:11" ht="21.75" customHeight="1">
      <c r="A75" s="306" t="s">
        <v>243</v>
      </c>
      <c r="B75" s="532">
        <v>60</v>
      </c>
      <c r="C75" s="307">
        <v>24</v>
      </c>
      <c r="D75" s="308">
        <v>32</v>
      </c>
      <c r="E75" s="308">
        <v>10</v>
      </c>
      <c r="F75" s="309">
        <f t="shared" si="12"/>
        <v>66</v>
      </c>
      <c r="G75" s="310">
        <v>21</v>
      </c>
      <c r="H75" s="308">
        <v>20</v>
      </c>
      <c r="I75" s="311">
        <v>9</v>
      </c>
      <c r="J75" s="312">
        <f t="shared" si="13"/>
        <v>50</v>
      </c>
      <c r="K75" s="313">
        <f t="shared" si="14"/>
        <v>16</v>
      </c>
    </row>
    <row r="76" spans="1:11" ht="21.75" customHeight="1">
      <c r="A76" s="306" t="s">
        <v>244</v>
      </c>
      <c r="B76" s="532">
        <v>40</v>
      </c>
      <c r="C76" s="307">
        <v>4</v>
      </c>
      <c r="D76" s="308">
        <v>9</v>
      </c>
      <c r="E76" s="308">
        <v>6</v>
      </c>
      <c r="F76" s="309">
        <f t="shared" si="12"/>
        <v>19</v>
      </c>
      <c r="G76" s="310">
        <v>1</v>
      </c>
      <c r="H76" s="308">
        <v>9</v>
      </c>
      <c r="I76" s="311">
        <v>5</v>
      </c>
      <c r="J76" s="312">
        <f t="shared" si="13"/>
        <v>15</v>
      </c>
      <c r="K76" s="313">
        <f t="shared" si="14"/>
        <v>4</v>
      </c>
    </row>
    <row r="77" spans="1:11" ht="21.75" customHeight="1" thickBot="1">
      <c r="A77" s="315" t="s">
        <v>6</v>
      </c>
      <c r="B77" s="533">
        <f aca="true" t="shared" si="15" ref="B77:K77">SUM(B65:B76)</f>
        <v>580</v>
      </c>
      <c r="C77" s="534">
        <f t="shared" si="15"/>
        <v>177</v>
      </c>
      <c r="D77" s="535">
        <f t="shared" si="15"/>
        <v>206</v>
      </c>
      <c r="E77" s="535">
        <f t="shared" si="15"/>
        <v>100</v>
      </c>
      <c r="F77" s="316">
        <f t="shared" si="15"/>
        <v>483</v>
      </c>
      <c r="G77" s="536">
        <f t="shared" si="15"/>
        <v>130</v>
      </c>
      <c r="H77" s="535">
        <f t="shared" si="15"/>
        <v>143</v>
      </c>
      <c r="I77" s="537">
        <f t="shared" si="15"/>
        <v>94</v>
      </c>
      <c r="J77" s="538">
        <f t="shared" si="15"/>
        <v>367</v>
      </c>
      <c r="K77" s="539">
        <f t="shared" si="15"/>
        <v>116</v>
      </c>
    </row>
    <row r="78" spans="1:11" ht="21.75" customHeight="1" thickTop="1">
      <c r="A78" s="317" t="s">
        <v>245</v>
      </c>
      <c r="B78" s="318"/>
      <c r="C78" s="319"/>
      <c r="D78" s="320"/>
      <c r="E78" s="320"/>
      <c r="F78" s="301"/>
      <c r="G78" s="321"/>
      <c r="H78" s="320"/>
      <c r="I78" s="322"/>
      <c r="J78" s="304"/>
      <c r="K78" s="313"/>
    </row>
    <row r="79" spans="1:11" ht="21.75" customHeight="1">
      <c r="A79" s="323" t="s">
        <v>246</v>
      </c>
      <c r="B79" s="148">
        <v>40</v>
      </c>
      <c r="C79" s="307">
        <v>11</v>
      </c>
      <c r="D79" s="308">
        <v>7</v>
      </c>
      <c r="E79" s="308">
        <v>0</v>
      </c>
      <c r="F79" s="309">
        <f>SUM(C79:E79)</f>
        <v>18</v>
      </c>
      <c r="G79" s="307">
        <v>8</v>
      </c>
      <c r="H79" s="308">
        <v>3</v>
      </c>
      <c r="I79" s="308">
        <v>0</v>
      </c>
      <c r="J79" s="312">
        <f>SUM(G79:I79)</f>
        <v>11</v>
      </c>
      <c r="K79" s="313">
        <f>SUM(F79-J79)</f>
        <v>7</v>
      </c>
    </row>
    <row r="80" spans="1:11" ht="21.75" customHeight="1">
      <c r="A80" s="323" t="s">
        <v>247</v>
      </c>
      <c r="B80" s="148">
        <v>40</v>
      </c>
      <c r="C80" s="307">
        <v>18</v>
      </c>
      <c r="D80" s="308">
        <v>9</v>
      </c>
      <c r="E80" s="308">
        <v>0</v>
      </c>
      <c r="F80" s="309">
        <f>SUM(C80:E80)</f>
        <v>27</v>
      </c>
      <c r="G80" s="310">
        <v>11</v>
      </c>
      <c r="H80" s="308">
        <v>5</v>
      </c>
      <c r="I80" s="311">
        <v>0</v>
      </c>
      <c r="J80" s="312">
        <f>SUM(G80:I80)</f>
        <v>16</v>
      </c>
      <c r="K80" s="313">
        <f>SUM(F80-J80)</f>
        <v>11</v>
      </c>
    </row>
    <row r="81" spans="1:11" ht="21.75" customHeight="1">
      <c r="A81" s="324" t="s">
        <v>248</v>
      </c>
      <c r="B81" s="540">
        <v>40</v>
      </c>
      <c r="C81" s="325">
        <v>40</v>
      </c>
      <c r="D81" s="326">
        <v>17</v>
      </c>
      <c r="E81" s="326">
        <v>13</v>
      </c>
      <c r="F81" s="309">
        <f>SUM(C81:E81)</f>
        <v>70</v>
      </c>
      <c r="G81" s="327">
        <v>36</v>
      </c>
      <c r="H81" s="326">
        <v>11</v>
      </c>
      <c r="I81" s="328">
        <v>13</v>
      </c>
      <c r="J81" s="312">
        <f>SUM(G81:I81)</f>
        <v>60</v>
      </c>
      <c r="K81" s="313">
        <f>SUM(F81-J81)</f>
        <v>10</v>
      </c>
    </row>
    <row r="82" spans="1:11" ht="21.75" customHeight="1">
      <c r="A82" s="324" t="s">
        <v>249</v>
      </c>
      <c r="B82" s="540">
        <v>60</v>
      </c>
      <c r="C82" s="325">
        <v>31</v>
      </c>
      <c r="D82" s="326">
        <v>25</v>
      </c>
      <c r="E82" s="326">
        <v>2</v>
      </c>
      <c r="F82" s="309">
        <f>SUM(C82:E82)</f>
        <v>58</v>
      </c>
      <c r="G82" s="327">
        <v>25</v>
      </c>
      <c r="H82" s="326">
        <v>18</v>
      </c>
      <c r="I82" s="328">
        <v>2</v>
      </c>
      <c r="J82" s="312">
        <f>SUM(G82:I82)</f>
        <v>45</v>
      </c>
      <c r="K82" s="313">
        <f>SUM(F82-J82)</f>
        <v>13</v>
      </c>
    </row>
    <row r="83" spans="1:11" ht="21.75" customHeight="1" thickBot="1">
      <c r="A83" s="315" t="s">
        <v>6</v>
      </c>
      <c r="B83" s="533">
        <f aca="true" t="shared" si="16" ref="B83:K83">SUM(B79:B82)</f>
        <v>180</v>
      </c>
      <c r="C83" s="534">
        <f t="shared" si="16"/>
        <v>100</v>
      </c>
      <c r="D83" s="535">
        <f t="shared" si="16"/>
        <v>58</v>
      </c>
      <c r="E83" s="535">
        <f t="shared" si="16"/>
        <v>15</v>
      </c>
      <c r="F83" s="541">
        <f t="shared" si="16"/>
        <v>173</v>
      </c>
      <c r="G83" s="536">
        <f t="shared" si="16"/>
        <v>80</v>
      </c>
      <c r="H83" s="535">
        <f t="shared" si="16"/>
        <v>37</v>
      </c>
      <c r="I83" s="537">
        <f t="shared" si="16"/>
        <v>15</v>
      </c>
      <c r="J83" s="538">
        <f t="shared" si="16"/>
        <v>132</v>
      </c>
      <c r="K83" s="539">
        <f t="shared" si="16"/>
        <v>41</v>
      </c>
    </row>
    <row r="84" spans="1:11" ht="21.75" customHeight="1" thickTop="1">
      <c r="A84" s="329" t="s">
        <v>250</v>
      </c>
      <c r="B84" s="330"/>
      <c r="C84" s="299"/>
      <c r="D84" s="300"/>
      <c r="E84" s="300"/>
      <c r="F84" s="301"/>
      <c r="G84" s="302"/>
      <c r="H84" s="300"/>
      <c r="I84" s="303"/>
      <c r="J84" s="304"/>
      <c r="K84" s="305"/>
    </row>
    <row r="85" spans="1:11" ht="21.75" customHeight="1">
      <c r="A85" s="331" t="s">
        <v>251</v>
      </c>
      <c r="B85" s="148">
        <v>50</v>
      </c>
      <c r="C85" s="307">
        <v>34</v>
      </c>
      <c r="D85" s="308">
        <v>19</v>
      </c>
      <c r="E85" s="308">
        <v>5</v>
      </c>
      <c r="F85" s="309">
        <f>SUM(C85:E85)</f>
        <v>58</v>
      </c>
      <c r="G85" s="310">
        <v>23</v>
      </c>
      <c r="H85" s="308">
        <v>15</v>
      </c>
      <c r="I85" s="311">
        <v>5</v>
      </c>
      <c r="J85" s="312">
        <f>SUM(G85:I85)</f>
        <v>43</v>
      </c>
      <c r="K85" s="313">
        <f>SUM(F85-J85)</f>
        <v>15</v>
      </c>
    </row>
    <row r="86" spans="1:11" ht="21.75" customHeight="1">
      <c r="A86" s="323" t="s">
        <v>252</v>
      </c>
      <c r="B86" s="148">
        <v>60</v>
      </c>
      <c r="C86" s="307">
        <v>22</v>
      </c>
      <c r="D86" s="308">
        <v>48</v>
      </c>
      <c r="E86" s="308">
        <v>8</v>
      </c>
      <c r="F86" s="309">
        <f>SUM(C86:E86)</f>
        <v>78</v>
      </c>
      <c r="G86" s="310">
        <v>18</v>
      </c>
      <c r="H86" s="308">
        <v>32</v>
      </c>
      <c r="I86" s="311">
        <v>8</v>
      </c>
      <c r="J86" s="312">
        <f>SUM(G86:I86)</f>
        <v>58</v>
      </c>
      <c r="K86" s="313">
        <f>SUM(F86-J86)</f>
        <v>20</v>
      </c>
    </row>
    <row r="87" spans="1:11" ht="21.75" customHeight="1">
      <c r="A87" s="323" t="s">
        <v>253</v>
      </c>
      <c r="B87" s="148">
        <v>120</v>
      </c>
      <c r="C87" s="307">
        <v>38</v>
      </c>
      <c r="D87" s="308">
        <v>55</v>
      </c>
      <c r="E87" s="308">
        <v>24</v>
      </c>
      <c r="F87" s="309">
        <f>SUM(C87:E87)</f>
        <v>117</v>
      </c>
      <c r="G87" s="310">
        <v>31</v>
      </c>
      <c r="H87" s="308">
        <v>42</v>
      </c>
      <c r="I87" s="311">
        <v>24</v>
      </c>
      <c r="J87" s="312">
        <f>SUM(G87:I87)</f>
        <v>97</v>
      </c>
      <c r="K87" s="313">
        <f>SUM(F87-J87)</f>
        <v>20</v>
      </c>
    </row>
    <row r="88" spans="1:11" ht="21.75" customHeight="1">
      <c r="A88" s="324" t="s">
        <v>254</v>
      </c>
      <c r="B88" s="540">
        <v>60</v>
      </c>
      <c r="C88" s="325">
        <v>18</v>
      </c>
      <c r="D88" s="326">
        <v>34</v>
      </c>
      <c r="E88" s="326">
        <v>8</v>
      </c>
      <c r="F88" s="332">
        <f>SUM(C88:E88)</f>
        <v>60</v>
      </c>
      <c r="G88" s="333">
        <v>14</v>
      </c>
      <c r="H88" s="334">
        <v>30</v>
      </c>
      <c r="I88" s="335">
        <v>7</v>
      </c>
      <c r="J88" s="336">
        <f>SUM(G88:I88)</f>
        <v>51</v>
      </c>
      <c r="K88" s="313">
        <f>SUM(F88-J88)</f>
        <v>9</v>
      </c>
    </row>
    <row r="89" spans="1:11" ht="21.75" customHeight="1" thickBot="1">
      <c r="A89" s="315" t="s">
        <v>6</v>
      </c>
      <c r="B89" s="533">
        <f>SUM(B85:B88)</f>
        <v>290</v>
      </c>
      <c r="C89" s="337">
        <f aca="true" t="shared" si="17" ref="C89:K89">SUM(C85:C88)</f>
        <v>112</v>
      </c>
      <c r="D89" s="338">
        <f t="shared" si="17"/>
        <v>156</v>
      </c>
      <c r="E89" s="338">
        <f t="shared" si="17"/>
        <v>45</v>
      </c>
      <c r="F89" s="339">
        <f t="shared" si="17"/>
        <v>313</v>
      </c>
      <c r="G89" s="340">
        <f t="shared" si="17"/>
        <v>86</v>
      </c>
      <c r="H89" s="341">
        <f t="shared" si="17"/>
        <v>119</v>
      </c>
      <c r="I89" s="342">
        <f t="shared" si="17"/>
        <v>44</v>
      </c>
      <c r="J89" s="343">
        <f t="shared" si="17"/>
        <v>249</v>
      </c>
      <c r="K89" s="539">
        <f t="shared" si="17"/>
        <v>64</v>
      </c>
    </row>
    <row r="90" spans="1:11" ht="21.75" customHeight="1" thickTop="1">
      <c r="A90" s="329" t="s">
        <v>91</v>
      </c>
      <c r="B90" s="330"/>
      <c r="C90" s="344"/>
      <c r="D90" s="345"/>
      <c r="E90" s="345"/>
      <c r="F90" s="346"/>
      <c r="G90" s="347"/>
      <c r="H90" s="345"/>
      <c r="I90" s="348"/>
      <c r="J90" s="349"/>
      <c r="K90" s="305"/>
    </row>
    <row r="91" spans="1:11" ht="21.75" customHeight="1">
      <c r="A91" s="323" t="s">
        <v>255</v>
      </c>
      <c r="B91" s="148">
        <v>120</v>
      </c>
      <c r="C91" s="542">
        <v>9</v>
      </c>
      <c r="D91" s="543">
        <v>82</v>
      </c>
      <c r="E91" s="543">
        <v>27</v>
      </c>
      <c r="F91" s="544">
        <f>SUM(C91:E91)</f>
        <v>118</v>
      </c>
      <c r="G91" s="545">
        <v>5</v>
      </c>
      <c r="H91" s="543">
        <v>68</v>
      </c>
      <c r="I91" s="546">
        <v>26</v>
      </c>
      <c r="J91" s="547">
        <f>SUM(G91:I91)</f>
        <v>99</v>
      </c>
      <c r="K91" s="313">
        <f>SUM(F91-J91)</f>
        <v>19</v>
      </c>
    </row>
    <row r="92" spans="1:11" ht="21.75" customHeight="1">
      <c r="A92" s="350" t="s">
        <v>6</v>
      </c>
      <c r="B92" s="66">
        <f>SUM(B91:B91)</f>
        <v>120</v>
      </c>
      <c r="C92" s="548">
        <f>SUM(C91)</f>
        <v>9</v>
      </c>
      <c r="D92" s="549">
        <f>SUM(D91)</f>
        <v>82</v>
      </c>
      <c r="E92" s="549">
        <f>SUM(E91)</f>
        <v>27</v>
      </c>
      <c r="F92" s="550">
        <f>SUM(F91:F91)</f>
        <v>118</v>
      </c>
      <c r="G92" s="551">
        <f>SUM(G91)</f>
        <v>5</v>
      </c>
      <c r="H92" s="549">
        <f>SUM(H91)</f>
        <v>68</v>
      </c>
      <c r="I92" s="552">
        <f>SUM(I91)</f>
        <v>26</v>
      </c>
      <c r="J92" s="553">
        <f>SUM(J91:J91)</f>
        <v>99</v>
      </c>
      <c r="K92" s="554">
        <f>SUM(K91:K91)</f>
        <v>19</v>
      </c>
    </row>
    <row r="93" spans="1:12" s="594" customFormat="1" ht="21.75" customHeight="1" thickBot="1">
      <c r="A93" s="586" t="s">
        <v>256</v>
      </c>
      <c r="B93" s="603">
        <f>SUM(B77,B83,B89,B92)</f>
        <v>1170</v>
      </c>
      <c r="C93" s="604">
        <f>SUM(C77,C83,C89,C92)</f>
        <v>398</v>
      </c>
      <c r="D93" s="605">
        <f aca="true" t="shared" si="18" ref="D93:K93">SUM(D77,D83,D89,D92)</f>
        <v>502</v>
      </c>
      <c r="E93" s="605">
        <f t="shared" si="18"/>
        <v>187</v>
      </c>
      <c r="F93" s="606">
        <f t="shared" si="18"/>
        <v>1087</v>
      </c>
      <c r="G93" s="607">
        <f t="shared" si="18"/>
        <v>301</v>
      </c>
      <c r="H93" s="605">
        <f t="shared" si="18"/>
        <v>367</v>
      </c>
      <c r="I93" s="608">
        <f t="shared" si="18"/>
        <v>179</v>
      </c>
      <c r="J93" s="609">
        <f t="shared" si="18"/>
        <v>847</v>
      </c>
      <c r="K93" s="610">
        <f t="shared" si="18"/>
        <v>240</v>
      </c>
      <c r="L93" s="602"/>
    </row>
    <row r="94" spans="1:11" ht="21.75" customHeight="1" thickTop="1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</row>
  </sheetData>
  <sheetProtection/>
  <mergeCells count="15">
    <mergeCell ref="A40:A41"/>
    <mergeCell ref="B40:B41"/>
    <mergeCell ref="C40:F40"/>
    <mergeCell ref="G40:J40"/>
    <mergeCell ref="A59:K59"/>
    <mergeCell ref="A61:A62"/>
    <mergeCell ref="B61:B62"/>
    <mergeCell ref="C61:F61"/>
    <mergeCell ref="G61:J61"/>
    <mergeCell ref="A2:K2"/>
    <mergeCell ref="A4:A5"/>
    <mergeCell ref="B4:B5"/>
    <mergeCell ref="C4:F4"/>
    <mergeCell ref="G4:J4"/>
    <mergeCell ref="A38:K38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2" manualBreakCount="2">
    <brk id="36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K115"/>
  <sheetViews>
    <sheetView showGridLines="0" zoomScalePageLayoutView="0" workbookViewId="0" topLeftCell="A4">
      <selection activeCell="B19" sqref="B19"/>
    </sheetView>
  </sheetViews>
  <sheetFormatPr defaultColWidth="9.00390625" defaultRowHeight="21.75" customHeight="1"/>
  <cols>
    <col min="1" max="1" width="30.125" style="6" customWidth="1"/>
    <col min="2" max="2" width="6.875" style="6" customWidth="1"/>
    <col min="3" max="3" width="6.75390625" style="6" customWidth="1"/>
    <col min="4" max="4" width="6.50390625" style="6" customWidth="1"/>
    <col min="5" max="5" width="7.125" style="6" customWidth="1"/>
    <col min="6" max="6" width="6.00390625" style="6" customWidth="1"/>
    <col min="7" max="7" width="6.375" style="6" customWidth="1"/>
    <col min="8" max="8" width="8.375" style="6" customWidth="1"/>
    <col min="9" max="9" width="8.125" style="6" customWidth="1"/>
    <col min="10" max="10" width="9.00390625" style="6" customWidth="1"/>
    <col min="11" max="11" width="5.75390625" style="7" customWidth="1"/>
    <col min="12" max="12" width="6.625" style="6" customWidth="1"/>
    <col min="13" max="16384" width="9.00390625" style="6" customWidth="1"/>
  </cols>
  <sheetData>
    <row r="1" ht="16.5" customHeight="1"/>
    <row r="2" spans="1:9" ht="24.75" customHeight="1">
      <c r="A2" s="638" t="s">
        <v>326</v>
      </c>
      <c r="B2" s="638"/>
      <c r="C2" s="638"/>
      <c r="D2" s="638"/>
      <c r="E2" s="638"/>
      <c r="F2" s="638"/>
      <c r="G2" s="638"/>
      <c r="H2" s="638"/>
      <c r="I2" s="638"/>
    </row>
    <row r="3" spans="1:9" ht="25.5" customHeight="1">
      <c r="A3" s="638" t="s">
        <v>111</v>
      </c>
      <c r="B3" s="638"/>
      <c r="C3" s="638"/>
      <c r="D3" s="638"/>
      <c r="E3" s="638"/>
      <c r="F3" s="638"/>
      <c r="G3" s="638"/>
      <c r="H3" s="638"/>
      <c r="I3" s="638"/>
    </row>
    <row r="4" spans="2:9" ht="27" customHeight="1">
      <c r="B4" s="10"/>
      <c r="C4" s="7"/>
      <c r="D4" s="7"/>
      <c r="E4" s="7"/>
      <c r="F4" s="7"/>
      <c r="G4" s="7"/>
      <c r="H4" s="7"/>
      <c r="I4" s="10" t="s">
        <v>264</v>
      </c>
    </row>
    <row r="5" spans="1:9" ht="21.75" customHeight="1">
      <c r="A5" s="644" t="s">
        <v>143</v>
      </c>
      <c r="B5" s="661" t="s">
        <v>82</v>
      </c>
      <c r="C5" s="662" t="s">
        <v>337</v>
      </c>
      <c r="D5" s="646"/>
      <c r="E5" s="647"/>
      <c r="F5" s="646" t="s">
        <v>83</v>
      </c>
      <c r="G5" s="646"/>
      <c r="H5" s="646"/>
      <c r="I5" s="554" t="s">
        <v>84</v>
      </c>
    </row>
    <row r="6" spans="1:9" ht="21.75" customHeight="1">
      <c r="A6" s="645"/>
      <c r="B6" s="645"/>
      <c r="C6" s="101" t="s">
        <v>4</v>
      </c>
      <c r="D6" s="102" t="s">
        <v>5</v>
      </c>
      <c r="E6" s="103" t="s">
        <v>6</v>
      </c>
      <c r="F6" s="104" t="s">
        <v>4</v>
      </c>
      <c r="G6" s="102" t="s">
        <v>5</v>
      </c>
      <c r="H6" s="105" t="s">
        <v>7</v>
      </c>
      <c r="I6" s="624" t="s">
        <v>88</v>
      </c>
    </row>
    <row r="7" spans="1:9" ht="21.75" customHeight="1">
      <c r="A7" s="106" t="s">
        <v>46</v>
      </c>
      <c r="B7" s="107"/>
      <c r="C7" s="108"/>
      <c r="D7" s="21"/>
      <c r="E7" s="20"/>
      <c r="F7" s="109"/>
      <c r="G7" s="110"/>
      <c r="H7" s="111"/>
      <c r="I7" s="616"/>
    </row>
    <row r="8" spans="1:9" ht="21.75" customHeight="1">
      <c r="A8" s="112" t="s">
        <v>95</v>
      </c>
      <c r="B8" s="3"/>
      <c r="C8" s="108"/>
      <c r="D8" s="21"/>
      <c r="E8" s="20"/>
      <c r="F8" s="18"/>
      <c r="G8" s="21"/>
      <c r="H8" s="113"/>
      <c r="I8" s="616"/>
    </row>
    <row r="9" spans="1:9" ht="21.75" customHeight="1">
      <c r="A9" s="114" t="s">
        <v>138</v>
      </c>
      <c r="B9" s="99">
        <v>60</v>
      </c>
      <c r="C9" s="115">
        <v>5</v>
      </c>
      <c r="D9" s="29">
        <v>81</v>
      </c>
      <c r="E9" s="28">
        <f>SUM(C9+D9)</f>
        <v>86</v>
      </c>
      <c r="F9" s="26">
        <v>2</v>
      </c>
      <c r="G9" s="29">
        <v>70</v>
      </c>
      <c r="H9" s="72">
        <f>SUM(F9+G9)</f>
        <v>72</v>
      </c>
      <c r="I9" s="617">
        <f>SUM(E9-H9)</f>
        <v>14</v>
      </c>
    </row>
    <row r="10" spans="1:9" ht="21.75" customHeight="1">
      <c r="A10" s="114" t="s">
        <v>139</v>
      </c>
      <c r="B10" s="99">
        <v>60</v>
      </c>
      <c r="C10" s="115">
        <v>8</v>
      </c>
      <c r="D10" s="29">
        <v>44</v>
      </c>
      <c r="E10" s="35">
        <f>SUM(C10+D10)</f>
        <v>52</v>
      </c>
      <c r="F10" s="26">
        <v>6</v>
      </c>
      <c r="G10" s="29">
        <v>37</v>
      </c>
      <c r="H10" s="74">
        <f>SUM(F10+G10)</f>
        <v>43</v>
      </c>
      <c r="I10" s="617">
        <f>SUM(E10-H10)</f>
        <v>9</v>
      </c>
    </row>
    <row r="11" spans="1:9" ht="21.75" customHeight="1">
      <c r="A11" s="116" t="s">
        <v>140</v>
      </c>
      <c r="B11" s="117">
        <v>60</v>
      </c>
      <c r="C11" s="118">
        <v>5</v>
      </c>
      <c r="D11" s="36">
        <v>34</v>
      </c>
      <c r="E11" s="35">
        <f>SUM(C11+D11)</f>
        <v>39</v>
      </c>
      <c r="F11" s="33">
        <v>5</v>
      </c>
      <c r="G11" s="36">
        <v>32</v>
      </c>
      <c r="H11" s="74">
        <f>SUM(F11+G11)</f>
        <v>37</v>
      </c>
      <c r="I11" s="617">
        <f>SUM(E11-H11)</f>
        <v>2</v>
      </c>
    </row>
    <row r="12" spans="1:9" ht="21.75" customHeight="1">
      <c r="A12" s="119" t="s">
        <v>141</v>
      </c>
      <c r="B12" s="120">
        <v>60</v>
      </c>
      <c r="C12" s="121">
        <v>12</v>
      </c>
      <c r="D12" s="43">
        <v>53</v>
      </c>
      <c r="E12" s="42">
        <f>SUM(C12+D12)</f>
        <v>65</v>
      </c>
      <c r="F12" s="40">
        <v>12</v>
      </c>
      <c r="G12" s="43">
        <v>48</v>
      </c>
      <c r="H12" s="122">
        <f>SUM(F12+G12)</f>
        <v>60</v>
      </c>
      <c r="I12" s="625">
        <f>SUM(E12-H12)</f>
        <v>5</v>
      </c>
    </row>
    <row r="13" spans="1:9" ht="21.75" customHeight="1" thickBot="1">
      <c r="A13" s="123" t="s">
        <v>96</v>
      </c>
      <c r="B13" s="84">
        <f aca="true" t="shared" si="0" ref="B13:H13">SUM(B9:B12)</f>
        <v>240</v>
      </c>
      <c r="C13" s="124">
        <f t="shared" si="0"/>
        <v>30</v>
      </c>
      <c r="D13" s="50">
        <f t="shared" si="0"/>
        <v>212</v>
      </c>
      <c r="E13" s="49">
        <f t="shared" si="0"/>
        <v>242</v>
      </c>
      <c r="F13" s="47">
        <f t="shared" si="0"/>
        <v>25</v>
      </c>
      <c r="G13" s="50">
        <f t="shared" si="0"/>
        <v>187</v>
      </c>
      <c r="H13" s="51">
        <f t="shared" si="0"/>
        <v>212</v>
      </c>
      <c r="I13" s="626">
        <f>SUM(E13-H13)</f>
        <v>30</v>
      </c>
    </row>
    <row r="14" spans="1:9" ht="21.75" customHeight="1" thickTop="1">
      <c r="A14" s="106" t="s">
        <v>97</v>
      </c>
      <c r="B14" s="125"/>
      <c r="C14" s="108"/>
      <c r="D14" s="21"/>
      <c r="E14" s="20"/>
      <c r="F14" s="18"/>
      <c r="G14" s="21"/>
      <c r="H14" s="113"/>
      <c r="I14" s="616"/>
    </row>
    <row r="15" spans="1:9" ht="21.75" customHeight="1">
      <c r="A15" s="112" t="s">
        <v>95</v>
      </c>
      <c r="B15" s="82"/>
      <c r="C15" s="108"/>
      <c r="D15" s="21"/>
      <c r="E15" s="20"/>
      <c r="F15" s="18"/>
      <c r="G15" s="21"/>
      <c r="H15" s="113"/>
      <c r="I15" s="616"/>
    </row>
    <row r="16" spans="1:9" ht="21.75" customHeight="1">
      <c r="A16" s="114" t="s">
        <v>138</v>
      </c>
      <c r="B16" s="99">
        <v>150</v>
      </c>
      <c r="C16" s="115">
        <v>4</v>
      </c>
      <c r="D16" s="29">
        <v>149</v>
      </c>
      <c r="E16" s="28">
        <f>SUM(C16+D16)</f>
        <v>153</v>
      </c>
      <c r="F16" s="26">
        <v>4</v>
      </c>
      <c r="G16" s="29">
        <v>131</v>
      </c>
      <c r="H16" s="72">
        <f>SUM(F16+G16)</f>
        <v>135</v>
      </c>
      <c r="I16" s="617">
        <f aca="true" t="shared" si="1" ref="I16:I25">SUM(E16-H16)</f>
        <v>18</v>
      </c>
    </row>
    <row r="17" spans="1:9" ht="21.75" customHeight="1">
      <c r="A17" s="114" t="s">
        <v>140</v>
      </c>
      <c r="B17" s="99">
        <v>60</v>
      </c>
      <c r="C17" s="115">
        <v>2</v>
      </c>
      <c r="D17" s="29">
        <v>13</v>
      </c>
      <c r="E17" s="35">
        <f>SUM(C17+D17)</f>
        <v>15</v>
      </c>
      <c r="F17" s="26">
        <v>1</v>
      </c>
      <c r="G17" s="29">
        <v>12</v>
      </c>
      <c r="H17" s="74">
        <f>SUM(F17+G17)</f>
        <v>13</v>
      </c>
      <c r="I17" s="617">
        <f t="shared" si="1"/>
        <v>2</v>
      </c>
    </row>
    <row r="18" spans="1:9" ht="21.75" customHeight="1">
      <c r="A18" s="116" t="s">
        <v>141</v>
      </c>
      <c r="B18" s="98">
        <v>120</v>
      </c>
      <c r="C18" s="118">
        <v>4</v>
      </c>
      <c r="D18" s="36">
        <v>47</v>
      </c>
      <c r="E18" s="35">
        <f>SUM(C18+D18)</f>
        <v>51</v>
      </c>
      <c r="F18" s="33">
        <v>4</v>
      </c>
      <c r="G18" s="36">
        <v>40</v>
      </c>
      <c r="H18" s="74">
        <f>SUM(F18+G18)</f>
        <v>44</v>
      </c>
      <c r="I18" s="625">
        <f t="shared" si="1"/>
        <v>7</v>
      </c>
    </row>
    <row r="19" spans="1:9" ht="21.75" customHeight="1" thickBot="1">
      <c r="A19" s="123" t="s">
        <v>6</v>
      </c>
      <c r="B19" s="124">
        <f>SUM(B16:B18)</f>
        <v>330</v>
      </c>
      <c r="C19" s="124">
        <f aca="true" t="shared" si="2" ref="C19:H19">SUM(C16:C18)</f>
        <v>10</v>
      </c>
      <c r="D19" s="50">
        <f t="shared" si="2"/>
        <v>209</v>
      </c>
      <c r="E19" s="49">
        <f t="shared" si="2"/>
        <v>219</v>
      </c>
      <c r="F19" s="126">
        <f t="shared" si="2"/>
        <v>9</v>
      </c>
      <c r="G19" s="50">
        <f t="shared" si="2"/>
        <v>183</v>
      </c>
      <c r="H19" s="51">
        <f t="shared" si="2"/>
        <v>192</v>
      </c>
      <c r="I19" s="617">
        <f t="shared" si="1"/>
        <v>27</v>
      </c>
    </row>
    <row r="20" spans="1:9" ht="21.75" customHeight="1" thickTop="1">
      <c r="A20" s="127" t="s">
        <v>89</v>
      </c>
      <c r="B20" s="128"/>
      <c r="C20" s="129"/>
      <c r="D20" s="57"/>
      <c r="E20" s="56"/>
      <c r="F20" s="54"/>
      <c r="G20" s="57"/>
      <c r="H20" s="130"/>
      <c r="I20" s="620"/>
    </row>
    <row r="21" spans="1:9" ht="21.75" customHeight="1">
      <c r="A21" s="131" t="s">
        <v>117</v>
      </c>
      <c r="B21" s="82">
        <v>0</v>
      </c>
      <c r="C21" s="133">
        <v>8</v>
      </c>
      <c r="D21" s="432">
        <v>10</v>
      </c>
      <c r="E21" s="79">
        <f>SUM(C21+D21)</f>
        <v>18</v>
      </c>
      <c r="F21" s="80">
        <v>7</v>
      </c>
      <c r="G21" s="432">
        <v>7</v>
      </c>
      <c r="H21" s="431">
        <f>SUM(F21+G21)</f>
        <v>14</v>
      </c>
      <c r="I21" s="627">
        <f t="shared" si="1"/>
        <v>4</v>
      </c>
    </row>
    <row r="22" spans="1:9" ht="21.75" customHeight="1" thickBot="1">
      <c r="A22" s="123" t="s">
        <v>6</v>
      </c>
      <c r="B22" s="124">
        <f aca="true" t="shared" si="3" ref="B22:H22">SUM(B21)</f>
        <v>0</v>
      </c>
      <c r="C22" s="124">
        <f t="shared" si="3"/>
        <v>8</v>
      </c>
      <c r="D22" s="124">
        <f t="shared" si="3"/>
        <v>10</v>
      </c>
      <c r="E22" s="124">
        <f t="shared" si="3"/>
        <v>18</v>
      </c>
      <c r="F22" s="126">
        <f t="shared" si="3"/>
        <v>7</v>
      </c>
      <c r="G22" s="50">
        <f t="shared" si="3"/>
        <v>7</v>
      </c>
      <c r="H22" s="175">
        <f t="shared" si="3"/>
        <v>14</v>
      </c>
      <c r="I22" s="626">
        <f>SUM(E22-H22)</f>
        <v>4</v>
      </c>
    </row>
    <row r="23" spans="1:9" ht="21.75" customHeight="1" thickTop="1">
      <c r="A23" s="112" t="s">
        <v>91</v>
      </c>
      <c r="B23" s="82"/>
      <c r="C23" s="108"/>
      <c r="D23" s="21"/>
      <c r="E23" s="20"/>
      <c r="F23" s="18"/>
      <c r="G23" s="21"/>
      <c r="H23" s="113"/>
      <c r="I23" s="616"/>
    </row>
    <row r="24" spans="1:9" ht="21.75" customHeight="1">
      <c r="A24" s="131" t="s">
        <v>363</v>
      </c>
      <c r="B24" s="132">
        <v>0</v>
      </c>
      <c r="C24" s="133">
        <v>0</v>
      </c>
      <c r="D24" s="81">
        <v>0</v>
      </c>
      <c r="E24" s="134">
        <f>SUM(C24+D24)</f>
        <v>0</v>
      </c>
      <c r="F24" s="80">
        <v>0</v>
      </c>
      <c r="G24" s="81">
        <v>0</v>
      </c>
      <c r="H24" s="135">
        <f>SUM(F24+G24)</f>
        <v>0</v>
      </c>
      <c r="I24" s="617">
        <f t="shared" si="1"/>
        <v>0</v>
      </c>
    </row>
    <row r="25" spans="1:9" ht="21.75" customHeight="1">
      <c r="A25" s="119" t="s">
        <v>364</v>
      </c>
      <c r="B25" s="120">
        <v>200</v>
      </c>
      <c r="C25" s="121">
        <v>63</v>
      </c>
      <c r="D25" s="43">
        <v>66</v>
      </c>
      <c r="E25" s="42">
        <f>SUM(C25+D25)</f>
        <v>129</v>
      </c>
      <c r="F25" s="40">
        <v>63</v>
      </c>
      <c r="G25" s="43">
        <v>59</v>
      </c>
      <c r="H25" s="122">
        <f>SUM(F25+G25)</f>
        <v>122</v>
      </c>
      <c r="I25" s="617">
        <f t="shared" si="1"/>
        <v>7</v>
      </c>
    </row>
    <row r="26" spans="1:9" ht="21.75" customHeight="1">
      <c r="A26" s="95" t="s">
        <v>6</v>
      </c>
      <c r="B26" s="136">
        <f aca="true" t="shared" si="4" ref="B26:I26">SUM(B24:B25)</f>
        <v>200</v>
      </c>
      <c r="C26" s="137">
        <f t="shared" si="4"/>
        <v>63</v>
      </c>
      <c r="D26" s="138">
        <f t="shared" si="4"/>
        <v>66</v>
      </c>
      <c r="E26" s="139">
        <f t="shared" si="4"/>
        <v>129</v>
      </c>
      <c r="F26" s="140">
        <f t="shared" si="4"/>
        <v>63</v>
      </c>
      <c r="G26" s="138">
        <f t="shared" si="4"/>
        <v>59</v>
      </c>
      <c r="H26" s="141">
        <f t="shared" si="4"/>
        <v>122</v>
      </c>
      <c r="I26" s="628">
        <f t="shared" si="4"/>
        <v>7</v>
      </c>
    </row>
    <row r="27" spans="1:9" ht="21.75" customHeight="1" thickBot="1">
      <c r="A27" s="123" t="s">
        <v>98</v>
      </c>
      <c r="B27" s="124">
        <f aca="true" t="shared" si="5" ref="B27:I27">SUM(B19+B22+B26)</f>
        <v>530</v>
      </c>
      <c r="C27" s="84">
        <f t="shared" si="5"/>
        <v>81</v>
      </c>
      <c r="D27" s="50">
        <f t="shared" si="5"/>
        <v>285</v>
      </c>
      <c r="E27" s="49">
        <f t="shared" si="5"/>
        <v>366</v>
      </c>
      <c r="F27" s="83">
        <f t="shared" si="5"/>
        <v>79</v>
      </c>
      <c r="G27" s="50">
        <f t="shared" si="5"/>
        <v>249</v>
      </c>
      <c r="H27" s="51">
        <f t="shared" si="5"/>
        <v>328</v>
      </c>
      <c r="I27" s="629">
        <f t="shared" si="5"/>
        <v>38</v>
      </c>
    </row>
    <row r="28" spans="1:9" ht="21.75" customHeight="1" thickBot="1" thickTop="1">
      <c r="A28" s="142" t="s">
        <v>7</v>
      </c>
      <c r="B28" s="124">
        <f aca="true" t="shared" si="6" ref="B28:I28">SUM(B13+B27)</f>
        <v>770</v>
      </c>
      <c r="C28" s="84">
        <f t="shared" si="6"/>
        <v>111</v>
      </c>
      <c r="D28" s="50">
        <f t="shared" si="6"/>
        <v>497</v>
      </c>
      <c r="E28" s="49">
        <f t="shared" si="6"/>
        <v>608</v>
      </c>
      <c r="F28" s="83">
        <f t="shared" si="6"/>
        <v>104</v>
      </c>
      <c r="G28" s="50">
        <f t="shared" si="6"/>
        <v>436</v>
      </c>
      <c r="H28" s="143">
        <f t="shared" si="6"/>
        <v>540</v>
      </c>
      <c r="I28" s="619">
        <f t="shared" si="6"/>
        <v>68</v>
      </c>
    </row>
    <row r="29" spans="2:9" ht="21.75" customHeight="1" thickTop="1">
      <c r="B29" s="7"/>
      <c r="C29" s="7"/>
      <c r="D29" s="7"/>
      <c r="E29" s="7"/>
      <c r="F29" s="7"/>
      <c r="G29" s="7"/>
      <c r="H29" s="7"/>
      <c r="I29" s="7"/>
    </row>
    <row r="30" spans="1:10" ht="21.75" customHeight="1">
      <c r="A30" s="660" t="s">
        <v>327</v>
      </c>
      <c r="B30" s="660"/>
      <c r="C30" s="660"/>
      <c r="D30" s="660"/>
      <c r="E30" s="660"/>
      <c r="F30" s="660"/>
      <c r="G30" s="660"/>
      <c r="H30" s="660"/>
      <c r="I30" s="660"/>
      <c r="J30" s="144"/>
    </row>
    <row r="31" spans="1:10" ht="21.75" customHeight="1">
      <c r="A31" s="660" t="s">
        <v>57</v>
      </c>
      <c r="B31" s="660"/>
      <c r="C31" s="660"/>
      <c r="D31" s="660"/>
      <c r="E31" s="660"/>
      <c r="F31" s="660"/>
      <c r="G31" s="660"/>
      <c r="H31" s="660"/>
      <c r="I31" s="660"/>
      <c r="J31" s="144"/>
    </row>
    <row r="32" spans="1:10" ht="25.5" customHeight="1">
      <c r="A32" s="145"/>
      <c r="B32" s="146"/>
      <c r="C32" s="7"/>
      <c r="D32" s="7"/>
      <c r="E32" s="7"/>
      <c r="I32" s="10" t="s">
        <v>266</v>
      </c>
      <c r="J32" s="144"/>
    </row>
    <row r="33" spans="1:10" ht="21.75" customHeight="1">
      <c r="A33" s="644" t="s">
        <v>144</v>
      </c>
      <c r="B33" s="661" t="s">
        <v>82</v>
      </c>
      <c r="C33" s="662" t="s">
        <v>337</v>
      </c>
      <c r="D33" s="646"/>
      <c r="E33" s="647"/>
      <c r="F33" s="646" t="s">
        <v>83</v>
      </c>
      <c r="G33" s="646"/>
      <c r="H33" s="646"/>
      <c r="I33" s="554" t="s">
        <v>84</v>
      </c>
      <c r="J33" s="144"/>
    </row>
    <row r="34" spans="1:10" ht="21.75" customHeight="1">
      <c r="A34" s="645"/>
      <c r="B34" s="645"/>
      <c r="C34" s="101" t="s">
        <v>4</v>
      </c>
      <c r="D34" s="14" t="s">
        <v>5</v>
      </c>
      <c r="E34" s="103" t="s">
        <v>6</v>
      </c>
      <c r="F34" s="147" t="s">
        <v>4</v>
      </c>
      <c r="G34" s="14" t="s">
        <v>5</v>
      </c>
      <c r="H34" s="105" t="s">
        <v>7</v>
      </c>
      <c r="I34" s="624" t="s">
        <v>88</v>
      </c>
      <c r="J34" s="144"/>
    </row>
    <row r="35" spans="1:10" ht="21.75" customHeight="1">
      <c r="A35" s="436" t="s">
        <v>46</v>
      </c>
      <c r="B35" s="3"/>
      <c r="C35" s="372"/>
      <c r="D35" s="69"/>
      <c r="E35" s="434"/>
      <c r="F35" s="373"/>
      <c r="G35" s="69"/>
      <c r="H35" s="435"/>
      <c r="I35" s="622"/>
      <c r="J35" s="144"/>
    </row>
    <row r="36" spans="1:10" ht="21.75" customHeight="1">
      <c r="A36" s="112" t="s">
        <v>95</v>
      </c>
      <c r="B36" s="3"/>
      <c r="C36" s="133"/>
      <c r="D36" s="81"/>
      <c r="E36" s="434"/>
      <c r="F36" s="367"/>
      <c r="G36" s="369"/>
      <c r="H36" s="435"/>
      <c r="I36" s="622"/>
      <c r="J36" s="144"/>
    </row>
    <row r="37" spans="1:10" ht="21.75" customHeight="1">
      <c r="A37" s="114" t="s">
        <v>336</v>
      </c>
      <c r="B37" s="99">
        <v>10</v>
      </c>
      <c r="C37" s="115">
        <v>3</v>
      </c>
      <c r="D37" s="29">
        <v>4</v>
      </c>
      <c r="E37" s="28">
        <f aca="true" t="shared" si="7" ref="E37:E56">SUM(C37+D37)</f>
        <v>7</v>
      </c>
      <c r="F37" s="26">
        <v>3</v>
      </c>
      <c r="G37" s="29">
        <v>4</v>
      </c>
      <c r="H37" s="72">
        <f aca="true" t="shared" si="8" ref="H37:H56">SUM(F37+G37)</f>
        <v>7</v>
      </c>
      <c r="I37" s="617">
        <f aca="true" t="shared" si="9" ref="I37:I56">SUM(E37-H37)</f>
        <v>0</v>
      </c>
      <c r="J37" s="144"/>
    </row>
    <row r="38" spans="1:10" ht="21.75" customHeight="1">
      <c r="A38" s="112" t="s">
        <v>90</v>
      </c>
      <c r="B38" s="132"/>
      <c r="C38" s="133"/>
      <c r="D38" s="81"/>
      <c r="E38" s="134"/>
      <c r="F38" s="80"/>
      <c r="G38" s="81"/>
      <c r="H38" s="135"/>
      <c r="I38" s="630"/>
      <c r="J38" s="144"/>
    </row>
    <row r="39" spans="1:10" ht="21.75" customHeight="1">
      <c r="A39" s="114" t="s">
        <v>210</v>
      </c>
      <c r="B39" s="99">
        <v>40</v>
      </c>
      <c r="C39" s="115">
        <v>4</v>
      </c>
      <c r="D39" s="29">
        <v>19</v>
      </c>
      <c r="E39" s="28">
        <f t="shared" si="7"/>
        <v>23</v>
      </c>
      <c r="F39" s="26">
        <v>2</v>
      </c>
      <c r="G39" s="29">
        <v>16</v>
      </c>
      <c r="H39" s="72">
        <f t="shared" si="8"/>
        <v>18</v>
      </c>
      <c r="I39" s="617">
        <f t="shared" si="9"/>
        <v>5</v>
      </c>
      <c r="J39" s="144"/>
    </row>
    <row r="40" spans="1:10" ht="21.75" customHeight="1">
      <c r="A40" s="114" t="s">
        <v>145</v>
      </c>
      <c r="B40" s="99">
        <v>10</v>
      </c>
      <c r="C40" s="115">
        <v>0</v>
      </c>
      <c r="D40" s="29">
        <v>9</v>
      </c>
      <c r="E40" s="28">
        <f t="shared" si="7"/>
        <v>9</v>
      </c>
      <c r="F40" s="26">
        <v>0</v>
      </c>
      <c r="G40" s="29">
        <v>9</v>
      </c>
      <c r="H40" s="72">
        <f t="shared" si="8"/>
        <v>9</v>
      </c>
      <c r="I40" s="617">
        <f t="shared" si="9"/>
        <v>0</v>
      </c>
      <c r="J40" s="144"/>
    </row>
    <row r="41" spans="1:10" ht="21.75" customHeight="1">
      <c r="A41" s="114" t="s">
        <v>146</v>
      </c>
      <c r="B41" s="117">
        <v>10</v>
      </c>
      <c r="C41" s="118">
        <v>2</v>
      </c>
      <c r="D41" s="36">
        <v>1</v>
      </c>
      <c r="E41" s="35">
        <f t="shared" si="7"/>
        <v>3</v>
      </c>
      <c r="F41" s="33">
        <v>2</v>
      </c>
      <c r="G41" s="36">
        <v>1</v>
      </c>
      <c r="H41" s="74">
        <f t="shared" si="8"/>
        <v>3</v>
      </c>
      <c r="I41" s="617">
        <f t="shared" si="9"/>
        <v>0</v>
      </c>
      <c r="J41" s="144"/>
    </row>
    <row r="42" spans="1:10" ht="21.75" customHeight="1">
      <c r="A42" s="114" t="s">
        <v>149</v>
      </c>
      <c r="B42" s="117">
        <v>10</v>
      </c>
      <c r="C42" s="118">
        <v>1</v>
      </c>
      <c r="D42" s="36">
        <v>1</v>
      </c>
      <c r="E42" s="35">
        <f t="shared" si="7"/>
        <v>2</v>
      </c>
      <c r="F42" s="33">
        <v>1</v>
      </c>
      <c r="G42" s="36">
        <v>1</v>
      </c>
      <c r="H42" s="74">
        <f t="shared" si="8"/>
        <v>2</v>
      </c>
      <c r="I42" s="617">
        <f t="shared" si="9"/>
        <v>0</v>
      </c>
      <c r="J42" s="144"/>
    </row>
    <row r="43" spans="1:10" ht="21.75" customHeight="1">
      <c r="A43" s="116" t="s">
        <v>99</v>
      </c>
      <c r="B43" s="117">
        <v>10</v>
      </c>
      <c r="C43" s="118">
        <v>0</v>
      </c>
      <c r="D43" s="36">
        <v>0</v>
      </c>
      <c r="E43" s="35">
        <f t="shared" si="7"/>
        <v>0</v>
      </c>
      <c r="F43" s="33">
        <v>0</v>
      </c>
      <c r="G43" s="36">
        <v>0</v>
      </c>
      <c r="H43" s="74">
        <f t="shared" si="8"/>
        <v>0</v>
      </c>
      <c r="I43" s="617">
        <f t="shared" si="9"/>
        <v>0</v>
      </c>
      <c r="J43" s="144"/>
    </row>
    <row r="44" spans="1:10" ht="21.75" customHeight="1">
      <c r="A44" s="116" t="s">
        <v>147</v>
      </c>
      <c r="B44" s="117">
        <v>10</v>
      </c>
      <c r="C44" s="118">
        <v>0</v>
      </c>
      <c r="D44" s="36">
        <v>1</v>
      </c>
      <c r="E44" s="35">
        <f t="shared" si="7"/>
        <v>1</v>
      </c>
      <c r="F44" s="33">
        <v>0</v>
      </c>
      <c r="G44" s="36">
        <v>1</v>
      </c>
      <c r="H44" s="74">
        <f t="shared" si="8"/>
        <v>1</v>
      </c>
      <c r="I44" s="617">
        <f t="shared" si="9"/>
        <v>0</v>
      </c>
      <c r="J44" s="144"/>
    </row>
    <row r="45" spans="1:10" ht="21.75" customHeight="1">
      <c r="A45" s="116" t="s">
        <v>100</v>
      </c>
      <c r="B45" s="117">
        <v>10</v>
      </c>
      <c r="C45" s="118">
        <v>1</v>
      </c>
      <c r="D45" s="36">
        <v>0</v>
      </c>
      <c r="E45" s="35">
        <f t="shared" si="7"/>
        <v>1</v>
      </c>
      <c r="F45" s="33">
        <v>1</v>
      </c>
      <c r="G45" s="36">
        <v>0</v>
      </c>
      <c r="H45" s="74">
        <f t="shared" si="8"/>
        <v>1</v>
      </c>
      <c r="I45" s="617">
        <f t="shared" si="9"/>
        <v>0</v>
      </c>
      <c r="J45" s="144"/>
    </row>
    <row r="46" spans="1:10" ht="21.75" customHeight="1">
      <c r="A46" s="116" t="s">
        <v>148</v>
      </c>
      <c r="B46" s="117">
        <v>10</v>
      </c>
      <c r="C46" s="118">
        <v>1</v>
      </c>
      <c r="D46" s="36">
        <v>6</v>
      </c>
      <c r="E46" s="35">
        <f t="shared" si="7"/>
        <v>7</v>
      </c>
      <c r="F46" s="33">
        <v>1</v>
      </c>
      <c r="G46" s="36">
        <v>5</v>
      </c>
      <c r="H46" s="74">
        <f t="shared" si="8"/>
        <v>6</v>
      </c>
      <c r="I46" s="617">
        <f t="shared" si="9"/>
        <v>1</v>
      </c>
      <c r="J46" s="144"/>
    </row>
    <row r="47" spans="1:10" ht="21.75" customHeight="1">
      <c r="A47" s="116" t="s">
        <v>207</v>
      </c>
      <c r="B47" s="117">
        <v>10</v>
      </c>
      <c r="C47" s="118">
        <v>0</v>
      </c>
      <c r="D47" s="36">
        <v>3</v>
      </c>
      <c r="E47" s="35">
        <f t="shared" si="7"/>
        <v>3</v>
      </c>
      <c r="F47" s="33">
        <v>0</v>
      </c>
      <c r="G47" s="36">
        <v>3</v>
      </c>
      <c r="H47" s="74">
        <f t="shared" si="8"/>
        <v>3</v>
      </c>
      <c r="I47" s="617">
        <f t="shared" si="9"/>
        <v>0</v>
      </c>
      <c r="J47" s="144"/>
    </row>
    <row r="48" spans="1:10" ht="21.75" customHeight="1">
      <c r="A48" s="433" t="s">
        <v>89</v>
      </c>
      <c r="B48" s="120"/>
      <c r="C48" s="121"/>
      <c r="D48" s="43"/>
      <c r="E48" s="42"/>
      <c r="F48" s="40"/>
      <c r="G48" s="43"/>
      <c r="H48" s="122"/>
      <c r="I48" s="630"/>
      <c r="J48" s="144"/>
    </row>
    <row r="49" spans="1:10" ht="21.75" customHeight="1">
      <c r="A49" s="114" t="s">
        <v>208</v>
      </c>
      <c r="B49" s="99">
        <v>15</v>
      </c>
      <c r="C49" s="115">
        <v>0</v>
      </c>
      <c r="D49" s="29">
        <v>0</v>
      </c>
      <c r="E49" s="28">
        <f t="shared" si="7"/>
        <v>0</v>
      </c>
      <c r="F49" s="26">
        <v>0</v>
      </c>
      <c r="G49" s="29">
        <v>0</v>
      </c>
      <c r="H49" s="72">
        <f t="shared" si="8"/>
        <v>0</v>
      </c>
      <c r="I49" s="617">
        <f t="shared" si="9"/>
        <v>0</v>
      </c>
      <c r="J49" s="144"/>
    </row>
    <row r="50" spans="1:10" ht="21.75" customHeight="1">
      <c r="A50" s="116" t="s">
        <v>150</v>
      </c>
      <c r="B50" s="117">
        <v>10</v>
      </c>
      <c r="C50" s="118">
        <v>1</v>
      </c>
      <c r="D50" s="36">
        <v>0</v>
      </c>
      <c r="E50" s="35">
        <f t="shared" si="7"/>
        <v>1</v>
      </c>
      <c r="F50" s="33">
        <v>1</v>
      </c>
      <c r="G50" s="36">
        <v>0</v>
      </c>
      <c r="H50" s="74">
        <f t="shared" si="8"/>
        <v>1</v>
      </c>
      <c r="I50" s="617">
        <f t="shared" si="9"/>
        <v>0</v>
      </c>
      <c r="J50" s="144"/>
    </row>
    <row r="51" spans="1:10" ht="21.75" customHeight="1">
      <c r="A51" s="116" t="s">
        <v>170</v>
      </c>
      <c r="B51" s="117">
        <v>10</v>
      </c>
      <c r="C51" s="118">
        <v>0</v>
      </c>
      <c r="D51" s="36">
        <v>4</v>
      </c>
      <c r="E51" s="35">
        <f t="shared" si="7"/>
        <v>4</v>
      </c>
      <c r="F51" s="33">
        <v>0</v>
      </c>
      <c r="G51" s="36">
        <v>4</v>
      </c>
      <c r="H51" s="74">
        <f t="shared" si="8"/>
        <v>4</v>
      </c>
      <c r="I51" s="617">
        <f t="shared" si="9"/>
        <v>0</v>
      </c>
      <c r="J51" s="144"/>
    </row>
    <row r="52" spans="1:10" ht="21.75" customHeight="1">
      <c r="A52" s="116" t="s">
        <v>209</v>
      </c>
      <c r="B52" s="117">
        <v>10</v>
      </c>
      <c r="C52" s="118">
        <v>0</v>
      </c>
      <c r="D52" s="36">
        <v>0</v>
      </c>
      <c r="E52" s="35">
        <f t="shared" si="7"/>
        <v>0</v>
      </c>
      <c r="F52" s="33">
        <v>0</v>
      </c>
      <c r="G52" s="36">
        <v>0</v>
      </c>
      <c r="H52" s="74">
        <f t="shared" si="8"/>
        <v>0</v>
      </c>
      <c r="I52" s="617">
        <f t="shared" si="9"/>
        <v>0</v>
      </c>
      <c r="J52" s="144"/>
    </row>
    <row r="53" spans="1:10" ht="21.75" customHeight="1">
      <c r="A53" s="116" t="s">
        <v>212</v>
      </c>
      <c r="B53" s="117">
        <v>10</v>
      </c>
      <c r="C53" s="118">
        <v>2</v>
      </c>
      <c r="D53" s="36">
        <v>5</v>
      </c>
      <c r="E53" s="35">
        <f t="shared" si="7"/>
        <v>7</v>
      </c>
      <c r="F53" s="33">
        <v>2</v>
      </c>
      <c r="G53" s="36">
        <v>5</v>
      </c>
      <c r="H53" s="74">
        <f t="shared" si="8"/>
        <v>7</v>
      </c>
      <c r="I53" s="617">
        <f t="shared" si="9"/>
        <v>0</v>
      </c>
      <c r="J53" s="144"/>
    </row>
    <row r="54" spans="1:10" ht="21.75" customHeight="1">
      <c r="A54" s="112" t="s">
        <v>338</v>
      </c>
      <c r="B54" s="132"/>
      <c r="C54" s="133"/>
      <c r="D54" s="77"/>
      <c r="E54" s="42"/>
      <c r="F54" s="80"/>
      <c r="G54" s="77"/>
      <c r="H54" s="122"/>
      <c r="I54" s="630"/>
      <c r="J54" s="144"/>
    </row>
    <row r="55" spans="1:10" ht="21.75" customHeight="1">
      <c r="A55" s="114" t="s">
        <v>213</v>
      </c>
      <c r="B55" s="99">
        <v>0</v>
      </c>
      <c r="C55" s="115">
        <v>0</v>
      </c>
      <c r="D55" s="29">
        <v>1</v>
      </c>
      <c r="E55" s="28">
        <f t="shared" si="7"/>
        <v>1</v>
      </c>
      <c r="F55" s="26">
        <v>0</v>
      </c>
      <c r="G55" s="29">
        <v>1</v>
      </c>
      <c r="H55" s="72">
        <f t="shared" si="8"/>
        <v>1</v>
      </c>
      <c r="I55" s="617">
        <f t="shared" si="9"/>
        <v>0</v>
      </c>
      <c r="J55" s="144"/>
    </row>
    <row r="56" spans="1:10" ht="21.75" customHeight="1">
      <c r="A56" s="131" t="s">
        <v>366</v>
      </c>
      <c r="B56" s="132">
        <v>0</v>
      </c>
      <c r="C56" s="133">
        <v>2</v>
      </c>
      <c r="D56" s="77">
        <v>4</v>
      </c>
      <c r="E56" s="28">
        <f t="shared" si="7"/>
        <v>6</v>
      </c>
      <c r="F56" s="80">
        <v>2</v>
      </c>
      <c r="G56" s="77">
        <v>2</v>
      </c>
      <c r="H56" s="72">
        <f t="shared" si="8"/>
        <v>4</v>
      </c>
      <c r="I56" s="617">
        <f t="shared" si="9"/>
        <v>2</v>
      </c>
      <c r="J56" s="144"/>
    </row>
    <row r="57" spans="1:10" ht="21.75" customHeight="1" thickBot="1">
      <c r="A57" s="123" t="s">
        <v>220</v>
      </c>
      <c r="B57" s="84">
        <f aca="true" t="shared" si="10" ref="B57:I57">SUM(B37:B56)</f>
        <v>185</v>
      </c>
      <c r="C57" s="124">
        <f t="shared" si="10"/>
        <v>17</v>
      </c>
      <c r="D57" s="83">
        <f t="shared" si="10"/>
        <v>58</v>
      </c>
      <c r="E57" s="49">
        <f t="shared" si="10"/>
        <v>75</v>
      </c>
      <c r="F57" s="126">
        <f t="shared" si="10"/>
        <v>15</v>
      </c>
      <c r="G57" s="83">
        <f t="shared" si="10"/>
        <v>52</v>
      </c>
      <c r="H57" s="84">
        <f t="shared" si="10"/>
        <v>67</v>
      </c>
      <c r="I57" s="619">
        <f t="shared" si="10"/>
        <v>8</v>
      </c>
      <c r="J57" s="144"/>
    </row>
    <row r="58" spans="3:10" ht="21.75" customHeight="1" thickTop="1">
      <c r="C58" s="7"/>
      <c r="D58" s="7"/>
      <c r="E58" s="7"/>
      <c r="J58" s="144"/>
    </row>
    <row r="59" spans="1:10" ht="27.75" customHeight="1">
      <c r="A59" s="660" t="s">
        <v>328</v>
      </c>
      <c r="B59" s="660"/>
      <c r="C59" s="660"/>
      <c r="D59" s="660"/>
      <c r="E59" s="660"/>
      <c r="F59" s="660"/>
      <c r="G59" s="660"/>
      <c r="H59" s="660"/>
      <c r="I59" s="660"/>
      <c r="J59" s="144"/>
    </row>
    <row r="60" spans="1:10" ht="27.75" customHeight="1">
      <c r="A60" s="660" t="s">
        <v>57</v>
      </c>
      <c r="B60" s="660"/>
      <c r="C60" s="660"/>
      <c r="D60" s="660"/>
      <c r="E60" s="660"/>
      <c r="F60" s="660"/>
      <c r="G60" s="660"/>
      <c r="H60" s="660"/>
      <c r="I60" s="660"/>
      <c r="J60" s="144"/>
    </row>
    <row r="61" spans="1:10" ht="21.75" customHeight="1">
      <c r="A61" s="149"/>
      <c r="B61" s="150"/>
      <c r="C61" s="149"/>
      <c r="D61" s="149"/>
      <c r="E61" s="149"/>
      <c r="I61" s="10" t="s">
        <v>267</v>
      </c>
      <c r="J61" s="144"/>
    </row>
    <row r="62" spans="1:10" ht="21.75" customHeight="1">
      <c r="A62" s="644" t="s">
        <v>144</v>
      </c>
      <c r="B62" s="661" t="s">
        <v>82</v>
      </c>
      <c r="C62" s="662" t="s">
        <v>337</v>
      </c>
      <c r="D62" s="646"/>
      <c r="E62" s="647"/>
      <c r="F62" s="646" t="s">
        <v>83</v>
      </c>
      <c r="G62" s="646"/>
      <c r="H62" s="646"/>
      <c r="I62" s="554" t="s">
        <v>84</v>
      </c>
      <c r="J62" s="144"/>
    </row>
    <row r="63" spans="1:10" ht="21.75" customHeight="1">
      <c r="A63" s="645"/>
      <c r="B63" s="645"/>
      <c r="C63" s="101" t="s">
        <v>4</v>
      </c>
      <c r="D63" s="14" t="s">
        <v>5</v>
      </c>
      <c r="E63" s="103" t="s">
        <v>6</v>
      </c>
      <c r="F63" s="147" t="s">
        <v>4</v>
      </c>
      <c r="G63" s="14" t="s">
        <v>5</v>
      </c>
      <c r="H63" s="105" t="s">
        <v>7</v>
      </c>
      <c r="I63" s="624" t="s">
        <v>88</v>
      </c>
      <c r="J63" s="144"/>
    </row>
    <row r="64" spans="1:10" ht="21.75" customHeight="1">
      <c r="A64" s="444" t="s">
        <v>101</v>
      </c>
      <c r="B64" s="3"/>
      <c r="C64" s="151"/>
      <c r="D64" s="7"/>
      <c r="E64" s="152"/>
      <c r="F64" s="153"/>
      <c r="G64" s="439"/>
      <c r="I64" s="622"/>
      <c r="J64" s="144"/>
    </row>
    <row r="65" spans="1:10" ht="21.75" customHeight="1">
      <c r="A65" s="184" t="s">
        <v>95</v>
      </c>
      <c r="B65" s="3"/>
      <c r="C65" s="108"/>
      <c r="D65" s="7"/>
      <c r="E65" s="134"/>
      <c r="F65" s="437"/>
      <c r="G65" s="443"/>
      <c r="H65" s="442"/>
      <c r="I65" s="630"/>
      <c r="J65" s="144"/>
    </row>
    <row r="66" spans="1:10" ht="21.75" customHeight="1">
      <c r="A66" s="440" t="s">
        <v>211</v>
      </c>
      <c r="B66" s="82">
        <v>40</v>
      </c>
      <c r="C66" s="133">
        <v>1</v>
      </c>
      <c r="D66" s="402">
        <v>9</v>
      </c>
      <c r="E66" s="28">
        <f aca="true" t="shared" si="11" ref="E66:E81">SUM(C66+D66)</f>
        <v>10</v>
      </c>
      <c r="F66" s="437">
        <v>1</v>
      </c>
      <c r="G66" s="438">
        <v>9</v>
      </c>
      <c r="H66" s="441">
        <f aca="true" t="shared" si="12" ref="H66:H81">SUM(F66+G66)</f>
        <v>10</v>
      </c>
      <c r="I66" s="617">
        <f aca="true" t="shared" si="13" ref="I66:I81">SUM(E66-H66)</f>
        <v>0</v>
      </c>
      <c r="J66" s="144"/>
    </row>
    <row r="67" spans="1:10" ht="21.75" customHeight="1">
      <c r="A67" s="112" t="s">
        <v>90</v>
      </c>
      <c r="B67" s="120"/>
      <c r="C67" s="121"/>
      <c r="D67" s="445"/>
      <c r="E67" s="42"/>
      <c r="F67" s="40"/>
      <c r="G67" s="445"/>
      <c r="H67" s="446"/>
      <c r="I67" s="630"/>
      <c r="J67" s="144"/>
    </row>
    <row r="68" spans="1:10" ht="21.75" customHeight="1">
      <c r="A68" s="114" t="s">
        <v>335</v>
      </c>
      <c r="B68" s="99">
        <v>35</v>
      </c>
      <c r="C68" s="115">
        <v>8</v>
      </c>
      <c r="D68" s="447">
        <v>16</v>
      </c>
      <c r="E68" s="28">
        <f t="shared" si="11"/>
        <v>24</v>
      </c>
      <c r="F68" s="26">
        <v>8</v>
      </c>
      <c r="G68" s="447">
        <v>16</v>
      </c>
      <c r="H68" s="441">
        <f t="shared" si="12"/>
        <v>24</v>
      </c>
      <c r="I68" s="617">
        <f t="shared" si="13"/>
        <v>0</v>
      </c>
      <c r="J68" s="144"/>
    </row>
    <row r="69" spans="1:10" ht="21.75" customHeight="1">
      <c r="A69" s="114" t="s">
        <v>373</v>
      </c>
      <c r="B69" s="99">
        <v>0</v>
      </c>
      <c r="C69" s="115">
        <v>2</v>
      </c>
      <c r="D69" s="447">
        <v>21</v>
      </c>
      <c r="E69" s="35">
        <f t="shared" si="11"/>
        <v>23</v>
      </c>
      <c r="F69" s="26">
        <v>2</v>
      </c>
      <c r="G69" s="447">
        <v>20</v>
      </c>
      <c r="H69" s="154">
        <f t="shared" si="12"/>
        <v>22</v>
      </c>
      <c r="I69" s="617">
        <f t="shared" si="13"/>
        <v>1</v>
      </c>
      <c r="J69" s="144"/>
    </row>
    <row r="70" spans="1:10" ht="21.75" customHeight="1">
      <c r="A70" s="114" t="s">
        <v>145</v>
      </c>
      <c r="B70" s="117">
        <v>90</v>
      </c>
      <c r="C70" s="118">
        <v>43</v>
      </c>
      <c r="D70" s="36">
        <v>95</v>
      </c>
      <c r="E70" s="35">
        <f t="shared" si="11"/>
        <v>138</v>
      </c>
      <c r="F70" s="33">
        <v>43</v>
      </c>
      <c r="G70" s="36">
        <v>91</v>
      </c>
      <c r="H70" s="154">
        <f t="shared" si="12"/>
        <v>134</v>
      </c>
      <c r="I70" s="617">
        <f t="shared" si="13"/>
        <v>4</v>
      </c>
      <c r="J70" s="144"/>
    </row>
    <row r="71" spans="1:10" ht="21.75" customHeight="1">
      <c r="A71" s="114" t="s">
        <v>146</v>
      </c>
      <c r="B71" s="32">
        <v>30</v>
      </c>
      <c r="C71" s="118">
        <v>2</v>
      </c>
      <c r="D71" s="155">
        <v>13</v>
      </c>
      <c r="E71" s="35">
        <f t="shared" si="11"/>
        <v>15</v>
      </c>
      <c r="F71" s="156">
        <v>2</v>
      </c>
      <c r="G71" s="157">
        <v>13</v>
      </c>
      <c r="H71" s="154">
        <f t="shared" si="12"/>
        <v>15</v>
      </c>
      <c r="I71" s="617">
        <f t="shared" si="13"/>
        <v>0</v>
      </c>
      <c r="J71" s="144"/>
    </row>
    <row r="72" spans="1:10" ht="21.75" customHeight="1">
      <c r="A72" s="114" t="s">
        <v>149</v>
      </c>
      <c r="B72" s="32">
        <v>15</v>
      </c>
      <c r="C72" s="118">
        <v>7</v>
      </c>
      <c r="D72" s="155">
        <v>6</v>
      </c>
      <c r="E72" s="35">
        <f t="shared" si="11"/>
        <v>13</v>
      </c>
      <c r="F72" s="156">
        <v>7</v>
      </c>
      <c r="G72" s="157">
        <v>5</v>
      </c>
      <c r="H72" s="154">
        <f t="shared" si="12"/>
        <v>12</v>
      </c>
      <c r="I72" s="617">
        <f t="shared" si="13"/>
        <v>1</v>
      </c>
      <c r="J72" s="144"/>
    </row>
    <row r="73" spans="1:10" ht="21.75" customHeight="1">
      <c r="A73" s="114" t="s">
        <v>99</v>
      </c>
      <c r="B73" s="32">
        <v>10</v>
      </c>
      <c r="C73" s="118">
        <v>0</v>
      </c>
      <c r="D73" s="155">
        <v>1</v>
      </c>
      <c r="E73" s="35">
        <f t="shared" si="11"/>
        <v>1</v>
      </c>
      <c r="F73" s="156">
        <v>0</v>
      </c>
      <c r="G73" s="157">
        <v>1</v>
      </c>
      <c r="H73" s="154">
        <f t="shared" si="12"/>
        <v>1</v>
      </c>
      <c r="I73" s="617">
        <f t="shared" si="13"/>
        <v>0</v>
      </c>
      <c r="J73" s="144"/>
    </row>
    <row r="74" spans="1:10" ht="21.75" customHeight="1">
      <c r="A74" s="116" t="s">
        <v>147</v>
      </c>
      <c r="B74" s="32">
        <v>40</v>
      </c>
      <c r="C74" s="118">
        <v>10</v>
      </c>
      <c r="D74" s="155">
        <v>9</v>
      </c>
      <c r="E74" s="35">
        <f t="shared" si="11"/>
        <v>19</v>
      </c>
      <c r="F74" s="156">
        <v>10</v>
      </c>
      <c r="G74" s="157">
        <v>9</v>
      </c>
      <c r="H74" s="158">
        <f t="shared" si="12"/>
        <v>19</v>
      </c>
      <c r="I74" s="617">
        <f t="shared" si="13"/>
        <v>0</v>
      </c>
      <c r="J74" s="144"/>
    </row>
    <row r="75" spans="1:10" ht="21.75" customHeight="1">
      <c r="A75" s="116" t="s">
        <v>100</v>
      </c>
      <c r="B75" s="32">
        <v>20</v>
      </c>
      <c r="C75" s="118">
        <v>5</v>
      </c>
      <c r="D75" s="155">
        <v>0</v>
      </c>
      <c r="E75" s="35">
        <f t="shared" si="11"/>
        <v>5</v>
      </c>
      <c r="F75" s="156">
        <v>5</v>
      </c>
      <c r="G75" s="157">
        <v>0</v>
      </c>
      <c r="H75" s="158">
        <f t="shared" si="12"/>
        <v>5</v>
      </c>
      <c r="I75" s="617">
        <f t="shared" si="13"/>
        <v>0</v>
      </c>
      <c r="J75" s="144"/>
    </row>
    <row r="76" spans="1:10" ht="21.75" customHeight="1">
      <c r="A76" s="116" t="s">
        <v>102</v>
      </c>
      <c r="B76" s="32">
        <v>20</v>
      </c>
      <c r="C76" s="118">
        <v>5</v>
      </c>
      <c r="D76" s="155">
        <v>10</v>
      </c>
      <c r="E76" s="35">
        <f t="shared" si="11"/>
        <v>15</v>
      </c>
      <c r="F76" s="159">
        <v>5</v>
      </c>
      <c r="G76" s="160">
        <v>7</v>
      </c>
      <c r="H76" s="161">
        <f t="shared" si="12"/>
        <v>12</v>
      </c>
      <c r="I76" s="617">
        <f t="shared" si="13"/>
        <v>3</v>
      </c>
      <c r="J76" s="144"/>
    </row>
    <row r="77" spans="1:10" ht="21.75" customHeight="1">
      <c r="A77" s="116" t="s">
        <v>148</v>
      </c>
      <c r="B77" s="32">
        <v>40</v>
      </c>
      <c r="C77" s="118">
        <v>4</v>
      </c>
      <c r="D77" s="155">
        <v>17</v>
      </c>
      <c r="E77" s="35">
        <f t="shared" si="11"/>
        <v>21</v>
      </c>
      <c r="F77" s="156">
        <v>4</v>
      </c>
      <c r="G77" s="157">
        <v>17</v>
      </c>
      <c r="H77" s="158">
        <f t="shared" si="12"/>
        <v>21</v>
      </c>
      <c r="I77" s="617">
        <f t="shared" si="13"/>
        <v>0</v>
      </c>
      <c r="J77" s="144"/>
    </row>
    <row r="78" spans="1:10" ht="21.75" customHeight="1">
      <c r="A78" s="116" t="s">
        <v>207</v>
      </c>
      <c r="B78" s="32">
        <v>30</v>
      </c>
      <c r="C78" s="118">
        <v>3</v>
      </c>
      <c r="D78" s="155">
        <v>5</v>
      </c>
      <c r="E78" s="35">
        <f t="shared" si="11"/>
        <v>8</v>
      </c>
      <c r="F78" s="156">
        <v>3</v>
      </c>
      <c r="G78" s="157">
        <v>5</v>
      </c>
      <c r="H78" s="158">
        <f t="shared" si="12"/>
        <v>8</v>
      </c>
      <c r="I78" s="617">
        <f t="shared" si="13"/>
        <v>0</v>
      </c>
      <c r="J78" s="144"/>
    </row>
    <row r="79" spans="1:10" ht="21.75" customHeight="1">
      <c r="A79" s="433" t="s">
        <v>89</v>
      </c>
      <c r="B79" s="39"/>
      <c r="C79" s="121"/>
      <c r="D79" s="445"/>
      <c r="E79" s="42"/>
      <c r="F79" s="448"/>
      <c r="G79" s="449"/>
      <c r="H79" s="450"/>
      <c r="I79" s="630"/>
      <c r="J79" s="144"/>
    </row>
    <row r="80" spans="1:10" ht="21.75" customHeight="1">
      <c r="A80" s="114" t="s">
        <v>208</v>
      </c>
      <c r="B80" s="25">
        <v>15</v>
      </c>
      <c r="C80" s="115">
        <v>6</v>
      </c>
      <c r="D80" s="447">
        <v>12</v>
      </c>
      <c r="E80" s="28">
        <f t="shared" si="11"/>
        <v>18</v>
      </c>
      <c r="F80" s="451">
        <v>6</v>
      </c>
      <c r="G80" s="452">
        <v>10</v>
      </c>
      <c r="H80" s="441">
        <f t="shared" si="12"/>
        <v>16</v>
      </c>
      <c r="I80" s="617">
        <f t="shared" si="13"/>
        <v>2</v>
      </c>
      <c r="J80" s="144"/>
    </row>
    <row r="81" spans="1:10" ht="21.75" customHeight="1">
      <c r="A81" s="116" t="s">
        <v>212</v>
      </c>
      <c r="B81" s="32">
        <v>0</v>
      </c>
      <c r="C81" s="118">
        <v>1</v>
      </c>
      <c r="D81" s="155">
        <v>2</v>
      </c>
      <c r="E81" s="35">
        <f t="shared" si="11"/>
        <v>3</v>
      </c>
      <c r="F81" s="156">
        <v>1</v>
      </c>
      <c r="G81" s="162">
        <v>2</v>
      </c>
      <c r="H81" s="158">
        <f t="shared" si="12"/>
        <v>3</v>
      </c>
      <c r="I81" s="617">
        <f t="shared" si="13"/>
        <v>0</v>
      </c>
      <c r="J81" s="144"/>
    </row>
    <row r="82" spans="1:10" ht="21.75" customHeight="1">
      <c r="A82" s="163" t="s">
        <v>218</v>
      </c>
      <c r="B82" s="164">
        <f aca="true" t="shared" si="14" ref="B82:I82">SUM(B66:B81)</f>
        <v>385</v>
      </c>
      <c r="C82" s="165">
        <f t="shared" si="14"/>
        <v>97</v>
      </c>
      <c r="D82" s="166">
        <f t="shared" si="14"/>
        <v>216</v>
      </c>
      <c r="E82" s="167">
        <f t="shared" si="14"/>
        <v>313</v>
      </c>
      <c r="F82" s="168">
        <f t="shared" si="14"/>
        <v>97</v>
      </c>
      <c r="G82" s="166">
        <f t="shared" si="14"/>
        <v>205</v>
      </c>
      <c r="H82" s="169">
        <f t="shared" si="14"/>
        <v>302</v>
      </c>
      <c r="I82" s="628">
        <f t="shared" si="14"/>
        <v>11</v>
      </c>
      <c r="J82" s="144"/>
    </row>
    <row r="83" spans="1:10" ht="21.75" customHeight="1" thickBot="1">
      <c r="A83" s="170" t="s">
        <v>219</v>
      </c>
      <c r="B83" s="171">
        <f aca="true" t="shared" si="15" ref="B83:I83">SUM(B57+B82)</f>
        <v>570</v>
      </c>
      <c r="C83" s="172">
        <f t="shared" si="15"/>
        <v>114</v>
      </c>
      <c r="D83" s="173">
        <f t="shared" si="15"/>
        <v>274</v>
      </c>
      <c r="E83" s="93">
        <f t="shared" si="15"/>
        <v>388</v>
      </c>
      <c r="F83" s="174">
        <f t="shared" si="15"/>
        <v>112</v>
      </c>
      <c r="G83" s="173">
        <f t="shared" si="15"/>
        <v>257</v>
      </c>
      <c r="H83" s="175">
        <f t="shared" si="15"/>
        <v>369</v>
      </c>
      <c r="I83" s="629">
        <f t="shared" si="15"/>
        <v>19</v>
      </c>
      <c r="J83" s="144"/>
    </row>
    <row r="84" spans="1:10" ht="21.75" customHeight="1" thickTop="1">
      <c r="A84" s="176"/>
      <c r="B84" s="177"/>
      <c r="C84" s="7"/>
      <c r="D84" s="7"/>
      <c r="E84" s="7"/>
      <c r="J84" s="144"/>
    </row>
    <row r="85" spans="1:11" ht="21.75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</row>
    <row r="86" spans="1:11" ht="21.75" customHeight="1">
      <c r="A86" s="638" t="s">
        <v>464</v>
      </c>
      <c r="B86" s="638"/>
      <c r="C86" s="638"/>
      <c r="D86" s="638"/>
      <c r="E86" s="638"/>
      <c r="F86" s="638"/>
      <c r="G86" s="638"/>
      <c r="H86" s="638"/>
      <c r="I86" s="638"/>
      <c r="J86" s="8"/>
      <c r="K86" s="8"/>
    </row>
    <row r="87" spans="1:11" ht="21.75" customHeight="1">
      <c r="A87" s="638" t="s">
        <v>58</v>
      </c>
      <c r="B87" s="638"/>
      <c r="C87" s="638"/>
      <c r="D87" s="638"/>
      <c r="E87" s="638"/>
      <c r="F87" s="638"/>
      <c r="G87" s="638"/>
      <c r="H87" s="638"/>
      <c r="I87" s="638"/>
      <c r="J87" s="8"/>
      <c r="K87" s="8"/>
    </row>
    <row r="88" spans="1:11" ht="21.75" customHeight="1" thickBot="1">
      <c r="A88" s="280"/>
      <c r="B88" s="280"/>
      <c r="C88" s="280"/>
      <c r="D88" s="280"/>
      <c r="E88" s="280"/>
      <c r="F88" s="280"/>
      <c r="G88" s="280"/>
      <c r="H88" s="280"/>
      <c r="I88" s="7" t="s">
        <v>506</v>
      </c>
      <c r="J88" s="280"/>
      <c r="K88" s="280"/>
    </row>
    <row r="89" spans="1:11" ht="21.75" customHeight="1">
      <c r="A89" s="652" t="s">
        <v>175</v>
      </c>
      <c r="B89" s="654" t="s">
        <v>82</v>
      </c>
      <c r="C89" s="526" t="s">
        <v>463</v>
      </c>
      <c r="D89" s="527"/>
      <c r="E89" s="528"/>
      <c r="F89" s="527" t="s">
        <v>83</v>
      </c>
      <c r="G89" s="527"/>
      <c r="H89" s="529"/>
      <c r="I89" s="281" t="s">
        <v>84</v>
      </c>
      <c r="K89" s="6"/>
    </row>
    <row r="90" spans="1:11" ht="21.75" customHeight="1" thickBot="1">
      <c r="A90" s="653"/>
      <c r="B90" s="655"/>
      <c r="C90" s="282" t="s">
        <v>465</v>
      </c>
      <c r="D90" s="283" t="s">
        <v>466</v>
      </c>
      <c r="E90" s="285" t="s">
        <v>6</v>
      </c>
      <c r="F90" s="286" t="s">
        <v>465</v>
      </c>
      <c r="G90" s="283" t="s">
        <v>466</v>
      </c>
      <c r="H90" s="287" t="s">
        <v>6</v>
      </c>
      <c r="I90" s="288" t="s">
        <v>88</v>
      </c>
      <c r="K90" s="6"/>
    </row>
    <row r="91" spans="1:11" ht="21.75" customHeight="1">
      <c r="A91" s="329" t="s">
        <v>232</v>
      </c>
      <c r="B91" s="298"/>
      <c r="C91" s="351"/>
      <c r="D91" s="352"/>
      <c r="E91" s="353"/>
      <c r="F91" s="354"/>
      <c r="G91" s="352"/>
      <c r="H91" s="355"/>
      <c r="I91" s="305"/>
      <c r="K91" s="6"/>
    </row>
    <row r="92" spans="1:11" ht="21.75" customHeight="1">
      <c r="A92" s="331" t="s">
        <v>257</v>
      </c>
      <c r="B92" s="555" t="s">
        <v>467</v>
      </c>
      <c r="C92" s="351">
        <v>2</v>
      </c>
      <c r="D92" s="352">
        <v>4</v>
      </c>
      <c r="E92" s="356">
        <f aca="true" t="shared" si="16" ref="E92:E98">SUM(C92:D92)</f>
        <v>6</v>
      </c>
      <c r="F92" s="354">
        <v>1</v>
      </c>
      <c r="G92" s="352">
        <v>4</v>
      </c>
      <c r="H92" s="357">
        <f aca="true" t="shared" si="17" ref="H92:H98">SUM(F92:G92)</f>
        <v>5</v>
      </c>
      <c r="I92" s="313">
        <f aca="true" t="shared" si="18" ref="I92:I98">SUM(E92-H92)</f>
        <v>1</v>
      </c>
      <c r="K92" s="6"/>
    </row>
    <row r="93" spans="1:11" ht="21.75" customHeight="1">
      <c r="A93" s="331" t="s">
        <v>240</v>
      </c>
      <c r="B93" s="556">
        <v>10</v>
      </c>
      <c r="C93" s="351">
        <v>3</v>
      </c>
      <c r="D93" s="352" t="s">
        <v>56</v>
      </c>
      <c r="E93" s="356">
        <f t="shared" si="16"/>
        <v>3</v>
      </c>
      <c r="F93" s="354">
        <v>3</v>
      </c>
      <c r="G93" s="352" t="s">
        <v>56</v>
      </c>
      <c r="H93" s="357">
        <f t="shared" si="17"/>
        <v>3</v>
      </c>
      <c r="I93" s="313">
        <f t="shared" si="18"/>
        <v>0</v>
      </c>
      <c r="K93" s="6"/>
    </row>
    <row r="94" spans="1:11" ht="21.75" customHeight="1">
      <c r="A94" s="323" t="s">
        <v>258</v>
      </c>
      <c r="B94" s="557">
        <v>10</v>
      </c>
      <c r="C94" s="307">
        <v>1</v>
      </c>
      <c r="D94" s="308" t="s">
        <v>56</v>
      </c>
      <c r="E94" s="356">
        <f t="shared" si="16"/>
        <v>1</v>
      </c>
      <c r="F94" s="310">
        <v>1</v>
      </c>
      <c r="G94" s="308" t="s">
        <v>56</v>
      </c>
      <c r="H94" s="357">
        <f t="shared" si="17"/>
        <v>1</v>
      </c>
      <c r="I94" s="313">
        <f t="shared" si="18"/>
        <v>0</v>
      </c>
      <c r="K94" s="6"/>
    </row>
    <row r="95" spans="1:11" ht="21.75" customHeight="1">
      <c r="A95" s="323" t="s">
        <v>237</v>
      </c>
      <c r="B95" s="557">
        <v>10</v>
      </c>
      <c r="C95" s="307">
        <v>2</v>
      </c>
      <c r="D95" s="308" t="s">
        <v>56</v>
      </c>
      <c r="E95" s="356">
        <f t="shared" si="16"/>
        <v>2</v>
      </c>
      <c r="F95" s="310">
        <v>2</v>
      </c>
      <c r="G95" s="308" t="s">
        <v>56</v>
      </c>
      <c r="H95" s="357">
        <f t="shared" si="17"/>
        <v>2</v>
      </c>
      <c r="I95" s="313">
        <f t="shared" si="18"/>
        <v>0</v>
      </c>
      <c r="K95" s="6"/>
    </row>
    <row r="96" spans="1:11" ht="21.75" customHeight="1">
      <c r="A96" s="323" t="s">
        <v>239</v>
      </c>
      <c r="B96" s="557" t="s">
        <v>468</v>
      </c>
      <c r="C96" s="307">
        <v>1</v>
      </c>
      <c r="D96" s="308">
        <v>4</v>
      </c>
      <c r="E96" s="356">
        <f t="shared" si="16"/>
        <v>5</v>
      </c>
      <c r="F96" s="310">
        <v>1</v>
      </c>
      <c r="G96" s="308">
        <v>4</v>
      </c>
      <c r="H96" s="357">
        <f t="shared" si="17"/>
        <v>5</v>
      </c>
      <c r="I96" s="313">
        <f t="shared" si="18"/>
        <v>0</v>
      </c>
      <c r="K96" s="6"/>
    </row>
    <row r="97" spans="1:11" ht="21.75" customHeight="1">
      <c r="A97" s="331" t="s">
        <v>259</v>
      </c>
      <c r="B97" s="556">
        <v>10</v>
      </c>
      <c r="C97" s="307">
        <v>1</v>
      </c>
      <c r="D97" s="308" t="s">
        <v>56</v>
      </c>
      <c r="E97" s="356">
        <f t="shared" si="16"/>
        <v>1</v>
      </c>
      <c r="F97" s="310">
        <v>1</v>
      </c>
      <c r="G97" s="308" t="s">
        <v>56</v>
      </c>
      <c r="H97" s="357">
        <f t="shared" si="17"/>
        <v>1</v>
      </c>
      <c r="I97" s="313">
        <f t="shared" si="18"/>
        <v>0</v>
      </c>
      <c r="K97" s="6"/>
    </row>
    <row r="98" spans="1:11" ht="21.75" customHeight="1">
      <c r="A98" s="331" t="s">
        <v>469</v>
      </c>
      <c r="B98" s="556">
        <v>10</v>
      </c>
      <c r="C98" s="307">
        <v>9</v>
      </c>
      <c r="D98" s="308" t="s">
        <v>56</v>
      </c>
      <c r="E98" s="356">
        <f t="shared" si="16"/>
        <v>9</v>
      </c>
      <c r="F98" s="310">
        <v>8</v>
      </c>
      <c r="G98" s="308" t="s">
        <v>56</v>
      </c>
      <c r="H98" s="357">
        <f t="shared" si="17"/>
        <v>8</v>
      </c>
      <c r="I98" s="313">
        <f t="shared" si="18"/>
        <v>1</v>
      </c>
      <c r="K98" s="6"/>
    </row>
    <row r="99" spans="1:11" ht="21.75" customHeight="1">
      <c r="A99" s="329" t="s">
        <v>250</v>
      </c>
      <c r="B99" s="556"/>
      <c r="C99" s="307"/>
      <c r="D99" s="308"/>
      <c r="E99" s="356"/>
      <c r="F99" s="310"/>
      <c r="G99" s="308"/>
      <c r="H99" s="357"/>
      <c r="I99" s="313"/>
      <c r="K99" s="6"/>
    </row>
    <row r="100" spans="1:11" ht="21.75" customHeight="1">
      <c r="A100" s="323" t="s">
        <v>260</v>
      </c>
      <c r="B100" s="558" t="s">
        <v>470</v>
      </c>
      <c r="C100" s="307">
        <v>1</v>
      </c>
      <c r="D100" s="308">
        <v>5</v>
      </c>
      <c r="E100" s="356">
        <f>SUM(C100:D100)</f>
        <v>6</v>
      </c>
      <c r="F100" s="33">
        <v>1</v>
      </c>
      <c r="G100" s="34">
        <v>5</v>
      </c>
      <c r="H100" s="357">
        <f>SUM(F100:G100)</f>
        <v>6</v>
      </c>
      <c r="I100" s="313">
        <f>SUM(E100-H100)</f>
        <v>0</v>
      </c>
      <c r="K100" s="6"/>
    </row>
    <row r="101" spans="1:11" ht="21.75" customHeight="1">
      <c r="A101" s="317" t="s">
        <v>245</v>
      </c>
      <c r="B101" s="557"/>
      <c r="C101" s="307"/>
      <c r="D101" s="308"/>
      <c r="E101" s="356"/>
      <c r="F101" s="33"/>
      <c r="G101" s="34"/>
      <c r="H101" s="357"/>
      <c r="I101" s="313"/>
      <c r="K101" s="6"/>
    </row>
    <row r="102" spans="1:11" ht="21.75" customHeight="1">
      <c r="A102" s="323" t="s">
        <v>261</v>
      </c>
      <c r="B102" s="558" t="s">
        <v>467</v>
      </c>
      <c r="C102" s="307">
        <v>8</v>
      </c>
      <c r="D102" s="308">
        <v>3</v>
      </c>
      <c r="E102" s="356">
        <f>SUM(C102:D102)</f>
        <v>11</v>
      </c>
      <c r="F102" s="33">
        <v>7</v>
      </c>
      <c r="G102" s="34">
        <v>3</v>
      </c>
      <c r="H102" s="357">
        <f>SUM(F102:G102)</f>
        <v>10</v>
      </c>
      <c r="I102" s="313">
        <f>SUM(E102-H102)</f>
        <v>1</v>
      </c>
      <c r="K102" s="6"/>
    </row>
    <row r="103" spans="1:9" s="594" customFormat="1" ht="21.75" customHeight="1" thickBot="1">
      <c r="A103" s="586" t="s">
        <v>262</v>
      </c>
      <c r="B103" s="587">
        <f aca="true" t="shared" si="19" ref="B103:I103">SUM(B92:B102)</f>
        <v>50</v>
      </c>
      <c r="C103" s="588">
        <f t="shared" si="19"/>
        <v>28</v>
      </c>
      <c r="D103" s="589">
        <f t="shared" si="19"/>
        <v>16</v>
      </c>
      <c r="E103" s="590">
        <f t="shared" si="19"/>
        <v>44</v>
      </c>
      <c r="F103" s="591">
        <f t="shared" si="19"/>
        <v>25</v>
      </c>
      <c r="G103" s="589">
        <f t="shared" si="19"/>
        <v>16</v>
      </c>
      <c r="H103" s="592">
        <f t="shared" si="19"/>
        <v>41</v>
      </c>
      <c r="I103" s="593">
        <f t="shared" si="19"/>
        <v>3</v>
      </c>
    </row>
    <row r="104" spans="1:11" ht="21.75" customHeight="1" thickTop="1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</row>
    <row r="105" spans="1:11" ht="21.75" customHeight="1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</row>
    <row r="106" spans="1:11" ht="25.5" customHeight="1">
      <c r="A106" s="638" t="s">
        <v>471</v>
      </c>
      <c r="B106" s="638"/>
      <c r="C106" s="638"/>
      <c r="D106" s="638"/>
      <c r="E106" s="638"/>
      <c r="F106" s="638"/>
      <c r="G106" s="638"/>
      <c r="H106" s="638"/>
      <c r="I106" s="638"/>
      <c r="J106" s="8"/>
      <c r="K106" s="8"/>
    </row>
    <row r="107" spans="1:11" ht="21.75" customHeight="1">
      <c r="A107" s="638" t="s">
        <v>58</v>
      </c>
      <c r="B107" s="638"/>
      <c r="C107" s="638"/>
      <c r="D107" s="638"/>
      <c r="E107" s="638"/>
      <c r="F107" s="638"/>
      <c r="G107" s="638"/>
      <c r="H107" s="638"/>
      <c r="I107" s="638"/>
      <c r="J107" s="8"/>
      <c r="K107" s="8"/>
    </row>
    <row r="108" spans="1:11" ht="21.75" customHeight="1" thickBot="1">
      <c r="A108" s="280"/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</row>
    <row r="109" spans="1:11" ht="21.75" customHeight="1">
      <c r="A109" s="652" t="s">
        <v>175</v>
      </c>
      <c r="B109" s="654" t="s">
        <v>82</v>
      </c>
      <c r="C109" s="526" t="s">
        <v>463</v>
      </c>
      <c r="D109" s="527"/>
      <c r="E109" s="528"/>
      <c r="F109" s="527" t="s">
        <v>83</v>
      </c>
      <c r="G109" s="527"/>
      <c r="H109" s="529"/>
      <c r="I109" s="281" t="s">
        <v>84</v>
      </c>
      <c r="K109" s="6"/>
    </row>
    <row r="110" spans="1:11" ht="21.75" customHeight="1" thickBot="1">
      <c r="A110" s="653"/>
      <c r="B110" s="655"/>
      <c r="C110" s="282" t="s">
        <v>465</v>
      </c>
      <c r="D110" s="283" t="s">
        <v>466</v>
      </c>
      <c r="E110" s="285" t="s">
        <v>6</v>
      </c>
      <c r="F110" s="286" t="s">
        <v>465</v>
      </c>
      <c r="G110" s="283" t="s">
        <v>466</v>
      </c>
      <c r="H110" s="287" t="s">
        <v>6</v>
      </c>
      <c r="I110" s="288" t="s">
        <v>88</v>
      </c>
      <c r="K110" s="6"/>
    </row>
    <row r="111" spans="1:11" ht="21.75" customHeight="1">
      <c r="A111" s="329" t="s">
        <v>232</v>
      </c>
      <c r="B111" s="298"/>
      <c r="C111" s="351"/>
      <c r="D111" s="352"/>
      <c r="E111" s="353"/>
      <c r="F111" s="354"/>
      <c r="G111" s="352"/>
      <c r="H111" s="355"/>
      <c r="I111" s="305"/>
      <c r="K111" s="6"/>
    </row>
    <row r="112" spans="1:11" ht="21.75" customHeight="1">
      <c r="A112" s="331" t="s">
        <v>263</v>
      </c>
      <c r="B112" s="330">
        <v>5</v>
      </c>
      <c r="C112" s="351">
        <v>1</v>
      </c>
      <c r="D112" s="352"/>
      <c r="E112" s="356">
        <f>SUM(C112:D112)</f>
        <v>1</v>
      </c>
      <c r="F112" s="354">
        <v>1</v>
      </c>
      <c r="G112" s="352"/>
      <c r="H112" s="357">
        <f>SUM(F112:G112)</f>
        <v>1</v>
      </c>
      <c r="I112" s="313">
        <f>SUM(E112-H112)</f>
        <v>0</v>
      </c>
      <c r="K112" s="6"/>
    </row>
    <row r="113" spans="1:11" ht="21.75" customHeight="1">
      <c r="A113" s="323"/>
      <c r="B113" s="148"/>
      <c r="C113" s="307"/>
      <c r="D113" s="308"/>
      <c r="E113" s="356">
        <f>SUM(C113:D113)</f>
        <v>0</v>
      </c>
      <c r="F113" s="33"/>
      <c r="G113" s="34"/>
      <c r="H113" s="357">
        <f>SUM(F113:G113)</f>
        <v>0</v>
      </c>
      <c r="I113" s="313">
        <f>SUM(E113-H113)</f>
        <v>0</v>
      </c>
      <c r="K113" s="6"/>
    </row>
    <row r="114" spans="1:9" s="594" customFormat="1" ht="21.75" customHeight="1" thickBot="1">
      <c r="A114" s="586" t="s">
        <v>262</v>
      </c>
      <c r="B114" s="587">
        <f aca="true" t="shared" si="20" ref="B114:I114">SUM(B112:B113)</f>
        <v>5</v>
      </c>
      <c r="C114" s="588">
        <f t="shared" si="20"/>
        <v>1</v>
      </c>
      <c r="D114" s="589">
        <f t="shared" si="20"/>
        <v>0</v>
      </c>
      <c r="E114" s="590">
        <f t="shared" si="20"/>
        <v>1</v>
      </c>
      <c r="F114" s="591">
        <f t="shared" si="20"/>
        <v>1</v>
      </c>
      <c r="G114" s="589">
        <f t="shared" si="20"/>
        <v>0</v>
      </c>
      <c r="H114" s="592">
        <f t="shared" si="20"/>
        <v>1</v>
      </c>
      <c r="I114" s="593">
        <f t="shared" si="20"/>
        <v>0</v>
      </c>
    </row>
    <row r="115" spans="1:11" ht="21.75" customHeight="1" thickTop="1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</row>
  </sheetData>
  <sheetProtection/>
  <mergeCells count="26">
    <mergeCell ref="A109:A110"/>
    <mergeCell ref="B109:B110"/>
    <mergeCell ref="A87:I87"/>
    <mergeCell ref="A106:I106"/>
    <mergeCell ref="A107:I107"/>
    <mergeCell ref="B89:B90"/>
    <mergeCell ref="A86:I86"/>
    <mergeCell ref="A89:A90"/>
    <mergeCell ref="A59:I59"/>
    <mergeCell ref="A62:A63"/>
    <mergeCell ref="B62:B63"/>
    <mergeCell ref="C62:E62"/>
    <mergeCell ref="F62:H62"/>
    <mergeCell ref="A60:I60"/>
    <mergeCell ref="A2:I2"/>
    <mergeCell ref="A3:I3"/>
    <mergeCell ref="A5:A6"/>
    <mergeCell ref="B5:B6"/>
    <mergeCell ref="C5:E5"/>
    <mergeCell ref="F5:H5"/>
    <mergeCell ref="A30:I30"/>
    <mergeCell ref="A33:A34"/>
    <mergeCell ref="B33:B34"/>
    <mergeCell ref="C33:E33"/>
    <mergeCell ref="F33:H33"/>
    <mergeCell ref="A31:I31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3" manualBreakCount="3">
    <brk id="28" max="255" man="1"/>
    <brk id="57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53"/>
  <sheetViews>
    <sheetView showGridLines="0" zoomScalePageLayoutView="0" workbookViewId="0" topLeftCell="A1">
      <selection activeCell="V142" sqref="V142"/>
    </sheetView>
  </sheetViews>
  <sheetFormatPr defaultColWidth="5.00390625" defaultRowHeight="21" customHeight="1"/>
  <cols>
    <col min="1" max="1" width="18.75390625" style="454" customWidth="1"/>
    <col min="2" max="3" width="4.50390625" style="454" bestFit="1" customWidth="1"/>
    <col min="4" max="5" width="4.625" style="454" customWidth="1"/>
    <col min="6" max="6" width="5.75390625" style="454" bestFit="1" customWidth="1"/>
    <col min="7" max="7" width="6.00390625" style="454" bestFit="1" customWidth="1"/>
    <col min="8" max="8" width="4.50390625" style="454" bestFit="1" customWidth="1"/>
    <col min="9" max="9" width="4.625" style="454" bestFit="1" customWidth="1"/>
    <col min="10" max="10" width="4.875" style="454" bestFit="1" customWidth="1"/>
    <col min="11" max="11" width="5.50390625" style="454" customWidth="1"/>
    <col min="12" max="12" width="5.75390625" style="454" bestFit="1" customWidth="1"/>
    <col min="13" max="13" width="5.875" style="454" bestFit="1" customWidth="1"/>
    <col min="14" max="14" width="6.625" style="453" customWidth="1"/>
    <col min="15" max="15" width="7.50390625" style="453" customWidth="1"/>
    <col min="16" max="16384" width="5.00390625" style="454" customWidth="1"/>
  </cols>
  <sheetData>
    <row r="1" spans="1:15" s="455" customFormat="1" ht="24.75" customHeight="1">
      <c r="A1" s="669" t="s">
        <v>174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spans="1:15" s="455" customFormat="1" ht="27.75" customHeight="1">
      <c r="A2" s="663" t="s">
        <v>375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457" t="s">
        <v>507</v>
      </c>
    </row>
    <row r="3" spans="1:15" ht="21" customHeight="1">
      <c r="A3" s="670" t="s">
        <v>175</v>
      </c>
      <c r="B3" s="665" t="s">
        <v>376</v>
      </c>
      <c r="C3" s="665"/>
      <c r="D3" s="665"/>
      <c r="E3" s="664" t="s">
        <v>377</v>
      </c>
      <c r="F3" s="665"/>
      <c r="G3" s="666"/>
      <c r="H3" s="665" t="s">
        <v>378</v>
      </c>
      <c r="I3" s="665"/>
      <c r="J3" s="665"/>
      <c r="K3" s="458" t="s">
        <v>6</v>
      </c>
      <c r="L3" s="458"/>
      <c r="M3" s="458"/>
      <c r="N3" s="458" t="s">
        <v>176</v>
      </c>
      <c r="O3" s="459"/>
    </row>
    <row r="4" spans="1:15" ht="21" customHeight="1">
      <c r="A4" s="671"/>
      <c r="B4" s="168" t="s">
        <v>4</v>
      </c>
      <c r="C4" s="363" t="s">
        <v>5</v>
      </c>
      <c r="D4" s="460" t="s">
        <v>6</v>
      </c>
      <c r="E4" s="165" t="s">
        <v>4</v>
      </c>
      <c r="F4" s="363" t="s">
        <v>5</v>
      </c>
      <c r="G4" s="461" t="s">
        <v>6</v>
      </c>
      <c r="H4" s="168" t="s">
        <v>4</v>
      </c>
      <c r="I4" s="363" t="s">
        <v>5</v>
      </c>
      <c r="J4" s="460" t="s">
        <v>6</v>
      </c>
      <c r="K4" s="165" t="s">
        <v>4</v>
      </c>
      <c r="L4" s="363" t="s">
        <v>5</v>
      </c>
      <c r="M4" s="461" t="s">
        <v>6</v>
      </c>
      <c r="N4" s="462" t="s">
        <v>177</v>
      </c>
      <c r="O4" s="462" t="s">
        <v>178</v>
      </c>
    </row>
    <row r="5" spans="1:15" ht="21" customHeight="1">
      <c r="A5" s="463" t="s">
        <v>179</v>
      </c>
      <c r="B5" s="237"/>
      <c r="C5" s="238"/>
      <c r="D5" s="262"/>
      <c r="E5" s="240"/>
      <c r="F5" s="238"/>
      <c r="G5" s="464"/>
      <c r="H5" s="237"/>
      <c r="I5" s="238"/>
      <c r="J5" s="262"/>
      <c r="K5" s="240"/>
      <c r="L5" s="238"/>
      <c r="M5" s="464"/>
      <c r="N5" s="465"/>
      <c r="O5" s="203"/>
    </row>
    <row r="6" spans="1:15" ht="21" customHeight="1">
      <c r="A6" s="633" t="s">
        <v>394</v>
      </c>
      <c r="B6" s="232">
        <v>5</v>
      </c>
      <c r="C6" s="233">
        <v>32</v>
      </c>
      <c r="D6" s="234">
        <f aca="true" t="shared" si="0" ref="D6:D17">SUM(B6:C6)</f>
        <v>37</v>
      </c>
      <c r="E6" s="235">
        <v>0</v>
      </c>
      <c r="F6" s="233">
        <v>2</v>
      </c>
      <c r="G6" s="236">
        <f aca="true" t="shared" si="1" ref="G6:G17">SUM(E6:F6)</f>
        <v>2</v>
      </c>
      <c r="H6" s="232">
        <v>0</v>
      </c>
      <c r="I6" s="233">
        <v>0</v>
      </c>
      <c r="J6" s="234">
        <f aca="true" t="shared" si="2" ref="J6:J17">SUM(H6:I6)</f>
        <v>0</v>
      </c>
      <c r="K6" s="235">
        <f aca="true" t="shared" si="3" ref="K6:M18">SUM(B6+E6+H6)</f>
        <v>5</v>
      </c>
      <c r="L6" s="233">
        <f t="shared" si="3"/>
        <v>34</v>
      </c>
      <c r="M6" s="236">
        <f t="shared" si="3"/>
        <v>39</v>
      </c>
      <c r="N6" s="467" t="s">
        <v>185</v>
      </c>
      <c r="O6" s="468" t="s">
        <v>435</v>
      </c>
    </row>
    <row r="7" spans="1:15" ht="21" customHeight="1">
      <c r="A7" s="469" t="s">
        <v>395</v>
      </c>
      <c r="B7" s="232">
        <v>0</v>
      </c>
      <c r="C7" s="233">
        <v>0</v>
      </c>
      <c r="D7" s="234">
        <f t="shared" si="0"/>
        <v>0</v>
      </c>
      <c r="E7" s="235">
        <v>2</v>
      </c>
      <c r="F7" s="233">
        <v>60</v>
      </c>
      <c r="G7" s="236">
        <f t="shared" si="1"/>
        <v>62</v>
      </c>
      <c r="H7" s="232">
        <v>0</v>
      </c>
      <c r="I7" s="233">
        <v>1</v>
      </c>
      <c r="J7" s="234">
        <f t="shared" si="2"/>
        <v>1</v>
      </c>
      <c r="K7" s="235">
        <f t="shared" si="3"/>
        <v>2</v>
      </c>
      <c r="L7" s="233">
        <f t="shared" si="3"/>
        <v>61</v>
      </c>
      <c r="M7" s="236">
        <f t="shared" si="3"/>
        <v>63</v>
      </c>
      <c r="N7" s="467" t="s">
        <v>430</v>
      </c>
      <c r="O7" s="468" t="s">
        <v>436</v>
      </c>
    </row>
    <row r="8" spans="1:15" ht="21" customHeight="1">
      <c r="A8" s="469" t="s">
        <v>233</v>
      </c>
      <c r="B8" s="232">
        <v>0</v>
      </c>
      <c r="C8" s="233">
        <v>1</v>
      </c>
      <c r="D8" s="234">
        <f t="shared" si="0"/>
        <v>1</v>
      </c>
      <c r="E8" s="235">
        <v>5</v>
      </c>
      <c r="F8" s="233">
        <v>22</v>
      </c>
      <c r="G8" s="236">
        <f t="shared" si="1"/>
        <v>27</v>
      </c>
      <c r="H8" s="232">
        <v>1</v>
      </c>
      <c r="I8" s="233">
        <v>0</v>
      </c>
      <c r="J8" s="234">
        <f t="shared" si="2"/>
        <v>1</v>
      </c>
      <c r="K8" s="235">
        <f t="shared" si="3"/>
        <v>6</v>
      </c>
      <c r="L8" s="233">
        <f t="shared" si="3"/>
        <v>23</v>
      </c>
      <c r="M8" s="236">
        <f t="shared" si="3"/>
        <v>29</v>
      </c>
      <c r="N8" s="467" t="s">
        <v>182</v>
      </c>
      <c r="O8" s="468"/>
    </row>
    <row r="9" spans="1:15" ht="21" customHeight="1">
      <c r="A9" s="469" t="s">
        <v>396</v>
      </c>
      <c r="B9" s="232">
        <v>0</v>
      </c>
      <c r="C9" s="233">
        <v>0</v>
      </c>
      <c r="D9" s="234">
        <f t="shared" si="0"/>
        <v>0</v>
      </c>
      <c r="E9" s="235">
        <v>6</v>
      </c>
      <c r="F9" s="233">
        <v>58</v>
      </c>
      <c r="G9" s="236">
        <f t="shared" si="1"/>
        <v>64</v>
      </c>
      <c r="H9" s="232">
        <v>0</v>
      </c>
      <c r="I9" s="233">
        <v>0</v>
      </c>
      <c r="J9" s="234">
        <f t="shared" si="2"/>
        <v>0</v>
      </c>
      <c r="K9" s="235">
        <f t="shared" si="3"/>
        <v>6</v>
      </c>
      <c r="L9" s="233">
        <f t="shared" si="3"/>
        <v>58</v>
      </c>
      <c r="M9" s="236">
        <f t="shared" si="3"/>
        <v>64</v>
      </c>
      <c r="N9" s="467" t="s">
        <v>186</v>
      </c>
      <c r="O9" s="468" t="s">
        <v>437</v>
      </c>
    </row>
    <row r="10" spans="1:15" ht="21" customHeight="1">
      <c r="A10" s="466" t="s">
        <v>384</v>
      </c>
      <c r="B10" s="232">
        <v>0</v>
      </c>
      <c r="C10" s="233">
        <v>1</v>
      </c>
      <c r="D10" s="234">
        <f t="shared" si="0"/>
        <v>1</v>
      </c>
      <c r="E10" s="235">
        <v>17</v>
      </c>
      <c r="F10" s="233">
        <v>26</v>
      </c>
      <c r="G10" s="236">
        <f t="shared" si="1"/>
        <v>43</v>
      </c>
      <c r="H10" s="232">
        <v>1</v>
      </c>
      <c r="I10" s="233">
        <v>0</v>
      </c>
      <c r="J10" s="234">
        <f t="shared" si="2"/>
        <v>1</v>
      </c>
      <c r="K10" s="235">
        <f t="shared" si="3"/>
        <v>18</v>
      </c>
      <c r="L10" s="233">
        <f t="shared" si="3"/>
        <v>27</v>
      </c>
      <c r="M10" s="236">
        <f t="shared" si="3"/>
        <v>45</v>
      </c>
      <c r="N10" s="467" t="s">
        <v>431</v>
      </c>
      <c r="O10" s="468" t="s">
        <v>438</v>
      </c>
    </row>
    <row r="11" spans="1:15" ht="21" customHeight="1">
      <c r="A11" s="469" t="s">
        <v>385</v>
      </c>
      <c r="B11" s="232">
        <v>0</v>
      </c>
      <c r="C11" s="233">
        <v>0</v>
      </c>
      <c r="D11" s="234">
        <f t="shared" si="0"/>
        <v>0</v>
      </c>
      <c r="E11" s="235">
        <v>25</v>
      </c>
      <c r="F11" s="233">
        <v>15</v>
      </c>
      <c r="G11" s="236">
        <f t="shared" si="1"/>
        <v>40</v>
      </c>
      <c r="H11" s="232">
        <v>0</v>
      </c>
      <c r="I11" s="233">
        <v>0</v>
      </c>
      <c r="J11" s="234">
        <f t="shared" si="2"/>
        <v>0</v>
      </c>
      <c r="K11" s="235">
        <f t="shared" si="3"/>
        <v>25</v>
      </c>
      <c r="L11" s="233">
        <f t="shared" si="3"/>
        <v>15</v>
      </c>
      <c r="M11" s="236">
        <f t="shared" si="3"/>
        <v>40</v>
      </c>
      <c r="N11" s="467" t="s">
        <v>432</v>
      </c>
      <c r="O11" s="468" t="s">
        <v>439</v>
      </c>
    </row>
    <row r="12" spans="1:15" ht="21" customHeight="1">
      <c r="A12" s="469" t="s">
        <v>386</v>
      </c>
      <c r="B12" s="232">
        <v>0</v>
      </c>
      <c r="C12" s="233">
        <v>0</v>
      </c>
      <c r="D12" s="234">
        <f t="shared" si="0"/>
        <v>0</v>
      </c>
      <c r="E12" s="235">
        <v>12</v>
      </c>
      <c r="F12" s="233">
        <v>55</v>
      </c>
      <c r="G12" s="236">
        <f t="shared" si="1"/>
        <v>67</v>
      </c>
      <c r="H12" s="232">
        <v>0</v>
      </c>
      <c r="I12" s="233">
        <v>0</v>
      </c>
      <c r="J12" s="234">
        <f t="shared" si="2"/>
        <v>0</v>
      </c>
      <c r="K12" s="235">
        <f t="shared" si="3"/>
        <v>12</v>
      </c>
      <c r="L12" s="233">
        <f t="shared" si="3"/>
        <v>55</v>
      </c>
      <c r="M12" s="236">
        <f t="shared" si="3"/>
        <v>67</v>
      </c>
      <c r="N12" s="467" t="s">
        <v>433</v>
      </c>
      <c r="O12" s="468" t="s">
        <v>440</v>
      </c>
    </row>
    <row r="13" spans="1:15" ht="21" customHeight="1">
      <c r="A13" s="469" t="s">
        <v>387</v>
      </c>
      <c r="B13" s="232">
        <v>0</v>
      </c>
      <c r="C13" s="233">
        <v>0</v>
      </c>
      <c r="D13" s="234">
        <f t="shared" si="0"/>
        <v>0</v>
      </c>
      <c r="E13" s="235">
        <v>2</v>
      </c>
      <c r="F13" s="233">
        <v>39</v>
      </c>
      <c r="G13" s="236">
        <f t="shared" si="1"/>
        <v>41</v>
      </c>
      <c r="H13" s="232">
        <v>0</v>
      </c>
      <c r="I13" s="233">
        <v>0</v>
      </c>
      <c r="J13" s="234">
        <f t="shared" si="2"/>
        <v>0</v>
      </c>
      <c r="K13" s="235">
        <f t="shared" si="3"/>
        <v>2</v>
      </c>
      <c r="L13" s="233">
        <f t="shared" si="3"/>
        <v>39</v>
      </c>
      <c r="M13" s="236">
        <f t="shared" si="3"/>
        <v>41</v>
      </c>
      <c r="N13" s="467" t="s">
        <v>180</v>
      </c>
      <c r="O13" s="468" t="s">
        <v>183</v>
      </c>
    </row>
    <row r="14" spans="1:15" ht="21" customHeight="1">
      <c r="A14" s="469" t="s">
        <v>397</v>
      </c>
      <c r="B14" s="232">
        <v>0</v>
      </c>
      <c r="C14" s="233">
        <v>0</v>
      </c>
      <c r="D14" s="234">
        <f t="shared" si="0"/>
        <v>0</v>
      </c>
      <c r="E14" s="235">
        <v>2</v>
      </c>
      <c r="F14" s="233">
        <v>52</v>
      </c>
      <c r="G14" s="236">
        <f t="shared" si="1"/>
        <v>54</v>
      </c>
      <c r="H14" s="232">
        <v>0</v>
      </c>
      <c r="I14" s="233">
        <v>0</v>
      </c>
      <c r="J14" s="234">
        <f t="shared" si="2"/>
        <v>0</v>
      </c>
      <c r="K14" s="235">
        <f t="shared" si="3"/>
        <v>2</v>
      </c>
      <c r="L14" s="233">
        <f t="shared" si="3"/>
        <v>52</v>
      </c>
      <c r="M14" s="236">
        <f t="shared" si="3"/>
        <v>54</v>
      </c>
      <c r="N14" s="467"/>
      <c r="O14" s="468" t="s">
        <v>441</v>
      </c>
    </row>
    <row r="15" spans="1:15" ht="21" customHeight="1">
      <c r="A15" s="469" t="s">
        <v>398</v>
      </c>
      <c r="B15" s="232">
        <v>0</v>
      </c>
      <c r="C15" s="233">
        <v>0</v>
      </c>
      <c r="D15" s="234">
        <f t="shared" si="0"/>
        <v>0</v>
      </c>
      <c r="E15" s="235">
        <v>4</v>
      </c>
      <c r="F15" s="233">
        <v>54</v>
      </c>
      <c r="G15" s="236">
        <f t="shared" si="1"/>
        <v>58</v>
      </c>
      <c r="H15" s="232">
        <v>0</v>
      </c>
      <c r="I15" s="233">
        <v>0</v>
      </c>
      <c r="J15" s="234">
        <f t="shared" si="2"/>
        <v>0</v>
      </c>
      <c r="K15" s="235">
        <f t="shared" si="3"/>
        <v>4</v>
      </c>
      <c r="L15" s="233">
        <f t="shared" si="3"/>
        <v>54</v>
      </c>
      <c r="M15" s="236">
        <f t="shared" si="3"/>
        <v>58</v>
      </c>
      <c r="N15" s="467" t="s">
        <v>181</v>
      </c>
      <c r="O15" s="468" t="s">
        <v>184</v>
      </c>
    </row>
    <row r="16" spans="1:15" ht="21" customHeight="1">
      <c r="A16" s="469" t="s">
        <v>399</v>
      </c>
      <c r="B16" s="232">
        <v>0</v>
      </c>
      <c r="C16" s="233">
        <v>0</v>
      </c>
      <c r="D16" s="234">
        <f t="shared" si="0"/>
        <v>0</v>
      </c>
      <c r="E16" s="235">
        <v>9</v>
      </c>
      <c r="F16" s="233">
        <v>50</v>
      </c>
      <c r="G16" s="236">
        <f t="shared" si="1"/>
        <v>59</v>
      </c>
      <c r="H16" s="232">
        <v>0</v>
      </c>
      <c r="I16" s="233">
        <v>0</v>
      </c>
      <c r="J16" s="234">
        <f t="shared" si="2"/>
        <v>0</v>
      </c>
      <c r="K16" s="235">
        <f t="shared" si="3"/>
        <v>9</v>
      </c>
      <c r="L16" s="233">
        <f t="shared" si="3"/>
        <v>50</v>
      </c>
      <c r="M16" s="236">
        <f t="shared" si="3"/>
        <v>59</v>
      </c>
      <c r="N16" s="467" t="s">
        <v>182</v>
      </c>
      <c r="O16" s="468" t="s">
        <v>186</v>
      </c>
    </row>
    <row r="17" spans="1:15" ht="21" customHeight="1">
      <c r="A17" s="470" t="s">
        <v>400</v>
      </c>
      <c r="B17" s="237">
        <v>0</v>
      </c>
      <c r="C17" s="238">
        <v>0</v>
      </c>
      <c r="D17" s="239">
        <f t="shared" si="0"/>
        <v>0</v>
      </c>
      <c r="E17" s="240">
        <v>16</v>
      </c>
      <c r="F17" s="238">
        <v>76</v>
      </c>
      <c r="G17" s="241">
        <f t="shared" si="1"/>
        <v>92</v>
      </c>
      <c r="H17" s="237">
        <v>0</v>
      </c>
      <c r="I17" s="238">
        <v>0</v>
      </c>
      <c r="J17" s="239">
        <f t="shared" si="2"/>
        <v>0</v>
      </c>
      <c r="K17" s="240">
        <f t="shared" si="3"/>
        <v>16</v>
      </c>
      <c r="L17" s="238">
        <f t="shared" si="3"/>
        <v>76</v>
      </c>
      <c r="M17" s="241">
        <f t="shared" si="3"/>
        <v>92</v>
      </c>
      <c r="N17" s="465" t="s">
        <v>434</v>
      </c>
      <c r="O17" s="203" t="s">
        <v>442</v>
      </c>
    </row>
    <row r="18" spans="1:15" ht="31.5">
      <c r="A18" s="164" t="s">
        <v>6</v>
      </c>
      <c r="B18" s="242">
        <f aca="true" t="shared" si="4" ref="B18:J18">SUM(B6:B17)</f>
        <v>5</v>
      </c>
      <c r="C18" s="243">
        <f t="shared" si="4"/>
        <v>34</v>
      </c>
      <c r="D18" s="244">
        <f t="shared" si="4"/>
        <v>39</v>
      </c>
      <c r="E18" s="245">
        <f t="shared" si="4"/>
        <v>100</v>
      </c>
      <c r="F18" s="243">
        <f t="shared" si="4"/>
        <v>509</v>
      </c>
      <c r="G18" s="246">
        <f t="shared" si="4"/>
        <v>609</v>
      </c>
      <c r="H18" s="242">
        <f t="shared" si="4"/>
        <v>2</v>
      </c>
      <c r="I18" s="243">
        <f t="shared" si="4"/>
        <v>1</v>
      </c>
      <c r="J18" s="244">
        <f t="shared" si="4"/>
        <v>3</v>
      </c>
      <c r="K18" s="245">
        <f t="shared" si="3"/>
        <v>107</v>
      </c>
      <c r="L18" s="243">
        <f t="shared" si="3"/>
        <v>544</v>
      </c>
      <c r="M18" s="246">
        <f t="shared" si="3"/>
        <v>651</v>
      </c>
      <c r="N18" s="471" t="s">
        <v>443</v>
      </c>
      <c r="O18" s="472" t="s">
        <v>444</v>
      </c>
    </row>
    <row r="19" spans="1:15" ht="21" customHeight="1">
      <c r="A19" s="463" t="s">
        <v>187</v>
      </c>
      <c r="B19" s="237"/>
      <c r="C19" s="238"/>
      <c r="D19" s="262"/>
      <c r="E19" s="240"/>
      <c r="F19" s="238"/>
      <c r="G19" s="464"/>
      <c r="H19" s="237"/>
      <c r="I19" s="238"/>
      <c r="J19" s="262"/>
      <c r="K19" s="240"/>
      <c r="L19" s="238"/>
      <c r="M19" s="464"/>
      <c r="N19" s="465"/>
      <c r="O19" s="203"/>
    </row>
    <row r="20" spans="1:15" ht="21" customHeight="1">
      <c r="A20" s="469" t="s">
        <v>401</v>
      </c>
      <c r="B20" s="232">
        <v>0</v>
      </c>
      <c r="C20" s="233">
        <v>0</v>
      </c>
      <c r="D20" s="234">
        <f aca="true" t="shared" si="5" ref="D20:D28">SUM(B20:C20)</f>
        <v>0</v>
      </c>
      <c r="E20" s="235">
        <v>12</v>
      </c>
      <c r="F20" s="233">
        <v>49</v>
      </c>
      <c r="G20" s="236">
        <f>SUM(E20:F20)</f>
        <v>61</v>
      </c>
      <c r="H20" s="232">
        <v>1</v>
      </c>
      <c r="I20" s="233">
        <v>2</v>
      </c>
      <c r="J20" s="234">
        <f>SUM(H20:I20)</f>
        <v>3</v>
      </c>
      <c r="K20" s="235">
        <f aca="true" t="shared" si="6" ref="K20:M30">SUM(B20+E20+H20)</f>
        <v>13</v>
      </c>
      <c r="L20" s="233">
        <f t="shared" si="6"/>
        <v>51</v>
      </c>
      <c r="M20" s="236">
        <f t="shared" si="6"/>
        <v>64</v>
      </c>
      <c r="N20" s="467"/>
      <c r="O20" s="468" t="s">
        <v>446</v>
      </c>
    </row>
    <row r="21" spans="1:15" ht="21" customHeight="1">
      <c r="A21" s="469" t="s">
        <v>402</v>
      </c>
      <c r="B21" s="232">
        <v>3</v>
      </c>
      <c r="C21" s="233">
        <v>43</v>
      </c>
      <c r="D21" s="234">
        <f t="shared" si="5"/>
        <v>46</v>
      </c>
      <c r="E21" s="235">
        <v>3</v>
      </c>
      <c r="F21" s="233">
        <v>4</v>
      </c>
      <c r="G21" s="236">
        <f aca="true" t="shared" si="7" ref="G21:G28">SUM(E21:F21)</f>
        <v>7</v>
      </c>
      <c r="H21" s="232">
        <v>1</v>
      </c>
      <c r="I21" s="233">
        <v>1</v>
      </c>
      <c r="J21" s="234">
        <f aca="true" t="shared" si="8" ref="J21:J30">SUM(H21:I21)</f>
        <v>2</v>
      </c>
      <c r="K21" s="235">
        <f t="shared" si="6"/>
        <v>7</v>
      </c>
      <c r="L21" s="233">
        <f t="shared" si="6"/>
        <v>48</v>
      </c>
      <c r="M21" s="236">
        <f t="shared" si="6"/>
        <v>55</v>
      </c>
      <c r="N21" s="467"/>
      <c r="O21" s="468" t="s">
        <v>182</v>
      </c>
    </row>
    <row r="22" spans="1:15" ht="21" customHeight="1">
      <c r="A22" s="473" t="s">
        <v>403</v>
      </c>
      <c r="B22" s="232">
        <v>0</v>
      </c>
      <c r="C22" s="233">
        <v>1</v>
      </c>
      <c r="D22" s="234">
        <f t="shared" si="5"/>
        <v>1</v>
      </c>
      <c r="E22" s="235">
        <v>5</v>
      </c>
      <c r="F22" s="233">
        <v>31</v>
      </c>
      <c r="G22" s="236">
        <f t="shared" si="7"/>
        <v>36</v>
      </c>
      <c r="H22" s="232">
        <v>0</v>
      </c>
      <c r="I22" s="233">
        <v>2</v>
      </c>
      <c r="J22" s="234">
        <f t="shared" si="8"/>
        <v>2</v>
      </c>
      <c r="K22" s="235">
        <f t="shared" si="6"/>
        <v>5</v>
      </c>
      <c r="L22" s="233">
        <f t="shared" si="6"/>
        <v>34</v>
      </c>
      <c r="M22" s="236">
        <f t="shared" si="6"/>
        <v>39</v>
      </c>
      <c r="N22" s="467"/>
      <c r="O22" s="468" t="s">
        <v>447</v>
      </c>
    </row>
    <row r="23" spans="1:15" ht="21" customHeight="1">
      <c r="A23" s="469" t="s">
        <v>404</v>
      </c>
      <c r="B23" s="232">
        <v>0</v>
      </c>
      <c r="C23" s="233">
        <v>2</v>
      </c>
      <c r="D23" s="234">
        <f t="shared" si="5"/>
        <v>2</v>
      </c>
      <c r="E23" s="235">
        <v>13</v>
      </c>
      <c r="F23" s="233">
        <v>35</v>
      </c>
      <c r="G23" s="236">
        <f t="shared" si="7"/>
        <v>48</v>
      </c>
      <c r="H23" s="232">
        <v>8</v>
      </c>
      <c r="I23" s="233">
        <v>3</v>
      </c>
      <c r="J23" s="234">
        <f t="shared" si="8"/>
        <v>11</v>
      </c>
      <c r="K23" s="235">
        <f t="shared" si="6"/>
        <v>21</v>
      </c>
      <c r="L23" s="233">
        <f t="shared" si="6"/>
        <v>40</v>
      </c>
      <c r="M23" s="236">
        <f t="shared" si="6"/>
        <v>61</v>
      </c>
      <c r="N23" s="467" t="s">
        <v>185</v>
      </c>
      <c r="O23" s="468" t="s">
        <v>185</v>
      </c>
    </row>
    <row r="24" spans="1:15" ht="21" customHeight="1">
      <c r="A24" s="469" t="s">
        <v>405</v>
      </c>
      <c r="B24" s="232">
        <v>1</v>
      </c>
      <c r="C24" s="233">
        <v>0</v>
      </c>
      <c r="D24" s="234">
        <f t="shared" si="5"/>
        <v>1</v>
      </c>
      <c r="E24" s="235">
        <v>3</v>
      </c>
      <c r="F24" s="233">
        <v>31</v>
      </c>
      <c r="G24" s="236">
        <f t="shared" si="7"/>
        <v>34</v>
      </c>
      <c r="H24" s="232">
        <v>0</v>
      </c>
      <c r="I24" s="233">
        <v>0</v>
      </c>
      <c r="J24" s="234">
        <f t="shared" si="8"/>
        <v>0</v>
      </c>
      <c r="K24" s="235">
        <f t="shared" si="6"/>
        <v>4</v>
      </c>
      <c r="L24" s="233">
        <f t="shared" si="6"/>
        <v>31</v>
      </c>
      <c r="M24" s="236">
        <f t="shared" si="6"/>
        <v>35</v>
      </c>
      <c r="N24" s="467" t="s">
        <v>180</v>
      </c>
      <c r="O24" s="468" t="s">
        <v>201</v>
      </c>
    </row>
    <row r="25" spans="1:15" ht="21" customHeight="1">
      <c r="A25" s="469" t="s">
        <v>406</v>
      </c>
      <c r="B25" s="232">
        <v>0</v>
      </c>
      <c r="C25" s="233">
        <v>0</v>
      </c>
      <c r="D25" s="234">
        <f t="shared" si="5"/>
        <v>0</v>
      </c>
      <c r="E25" s="235">
        <v>1</v>
      </c>
      <c r="F25" s="233">
        <v>9</v>
      </c>
      <c r="G25" s="236">
        <f t="shared" si="7"/>
        <v>10</v>
      </c>
      <c r="H25" s="232">
        <v>0</v>
      </c>
      <c r="I25" s="233">
        <v>3</v>
      </c>
      <c r="J25" s="234">
        <f t="shared" si="8"/>
        <v>3</v>
      </c>
      <c r="K25" s="235">
        <f t="shared" si="6"/>
        <v>1</v>
      </c>
      <c r="L25" s="233">
        <f t="shared" si="6"/>
        <v>12</v>
      </c>
      <c r="M25" s="236">
        <f t="shared" si="6"/>
        <v>13</v>
      </c>
      <c r="N25" s="467" t="s">
        <v>182</v>
      </c>
      <c r="O25" s="468" t="s">
        <v>185</v>
      </c>
    </row>
    <row r="26" spans="1:15" ht="21" customHeight="1">
      <c r="A26" s="469" t="s">
        <v>386</v>
      </c>
      <c r="B26" s="232">
        <v>0</v>
      </c>
      <c r="C26" s="233">
        <v>1</v>
      </c>
      <c r="D26" s="234">
        <f t="shared" si="5"/>
        <v>1</v>
      </c>
      <c r="E26" s="235">
        <v>2</v>
      </c>
      <c r="F26" s="233">
        <v>33</v>
      </c>
      <c r="G26" s="236">
        <f t="shared" si="7"/>
        <v>35</v>
      </c>
      <c r="H26" s="232">
        <v>2</v>
      </c>
      <c r="I26" s="233">
        <v>4</v>
      </c>
      <c r="J26" s="234">
        <f t="shared" si="8"/>
        <v>6</v>
      </c>
      <c r="K26" s="235">
        <f t="shared" si="6"/>
        <v>4</v>
      </c>
      <c r="L26" s="233">
        <f t="shared" si="6"/>
        <v>38</v>
      </c>
      <c r="M26" s="236">
        <f t="shared" si="6"/>
        <v>42</v>
      </c>
      <c r="N26" s="467"/>
      <c r="O26" s="468" t="s">
        <v>447</v>
      </c>
    </row>
    <row r="27" spans="1:15" ht="21" customHeight="1">
      <c r="A27" s="469" t="s">
        <v>407</v>
      </c>
      <c r="B27" s="232">
        <v>0</v>
      </c>
      <c r="C27" s="233">
        <v>0</v>
      </c>
      <c r="D27" s="234">
        <f t="shared" si="5"/>
        <v>0</v>
      </c>
      <c r="E27" s="235">
        <v>4</v>
      </c>
      <c r="F27" s="233">
        <v>23</v>
      </c>
      <c r="G27" s="236">
        <f t="shared" si="7"/>
        <v>27</v>
      </c>
      <c r="H27" s="232">
        <v>0</v>
      </c>
      <c r="I27" s="233">
        <v>0</v>
      </c>
      <c r="J27" s="234">
        <f t="shared" si="8"/>
        <v>0</v>
      </c>
      <c r="K27" s="235">
        <f t="shared" si="6"/>
        <v>4</v>
      </c>
      <c r="L27" s="233">
        <f t="shared" si="6"/>
        <v>23</v>
      </c>
      <c r="M27" s="236">
        <f t="shared" si="6"/>
        <v>27</v>
      </c>
      <c r="N27" s="467"/>
      <c r="O27" s="468" t="s">
        <v>186</v>
      </c>
    </row>
    <row r="28" spans="1:15" ht="21" customHeight="1">
      <c r="A28" s="469" t="s">
        <v>387</v>
      </c>
      <c r="B28" s="232">
        <v>0</v>
      </c>
      <c r="C28" s="233">
        <v>2</v>
      </c>
      <c r="D28" s="234">
        <f t="shared" si="5"/>
        <v>2</v>
      </c>
      <c r="E28" s="235">
        <v>11</v>
      </c>
      <c r="F28" s="233">
        <v>49</v>
      </c>
      <c r="G28" s="236">
        <f t="shared" si="7"/>
        <v>60</v>
      </c>
      <c r="H28" s="232">
        <v>1</v>
      </c>
      <c r="I28" s="233">
        <v>8</v>
      </c>
      <c r="J28" s="234">
        <f t="shared" si="8"/>
        <v>9</v>
      </c>
      <c r="K28" s="235">
        <f t="shared" si="6"/>
        <v>12</v>
      </c>
      <c r="L28" s="233">
        <f t="shared" si="6"/>
        <v>59</v>
      </c>
      <c r="M28" s="236">
        <f t="shared" si="6"/>
        <v>71</v>
      </c>
      <c r="N28" s="467" t="s">
        <v>182</v>
      </c>
      <c r="O28" s="468" t="s">
        <v>448</v>
      </c>
    </row>
    <row r="29" spans="1:15" ht="21" customHeight="1">
      <c r="A29" s="469" t="s">
        <v>408</v>
      </c>
      <c r="B29" s="232">
        <v>1</v>
      </c>
      <c r="C29" s="233">
        <v>0</v>
      </c>
      <c r="D29" s="234">
        <f>SUM(B29:C29)</f>
        <v>1</v>
      </c>
      <c r="E29" s="235">
        <v>4</v>
      </c>
      <c r="F29" s="233">
        <v>2</v>
      </c>
      <c r="G29" s="236">
        <f>SUM(E29:F29)</f>
        <v>6</v>
      </c>
      <c r="H29" s="232">
        <v>6</v>
      </c>
      <c r="I29" s="233">
        <v>2</v>
      </c>
      <c r="J29" s="234">
        <f t="shared" si="8"/>
        <v>8</v>
      </c>
      <c r="K29" s="235">
        <f t="shared" si="6"/>
        <v>11</v>
      </c>
      <c r="L29" s="233">
        <f t="shared" si="6"/>
        <v>4</v>
      </c>
      <c r="M29" s="236">
        <f t="shared" si="6"/>
        <v>15</v>
      </c>
      <c r="N29" s="467" t="s">
        <v>182</v>
      </c>
      <c r="O29" s="468" t="s">
        <v>185</v>
      </c>
    </row>
    <row r="30" spans="1:15" ht="21" customHeight="1">
      <c r="A30" s="470" t="s">
        <v>409</v>
      </c>
      <c r="B30" s="237">
        <v>0</v>
      </c>
      <c r="C30" s="238">
        <v>0</v>
      </c>
      <c r="D30" s="239">
        <f>SUM(B30:C30)</f>
        <v>0</v>
      </c>
      <c r="E30" s="240">
        <v>3</v>
      </c>
      <c r="F30" s="238">
        <v>7</v>
      </c>
      <c r="G30" s="241">
        <f>SUM(E30:F30)</f>
        <v>10</v>
      </c>
      <c r="H30" s="237">
        <v>1</v>
      </c>
      <c r="I30" s="238">
        <v>9</v>
      </c>
      <c r="J30" s="239">
        <f t="shared" si="8"/>
        <v>10</v>
      </c>
      <c r="K30" s="240">
        <f t="shared" si="6"/>
        <v>4</v>
      </c>
      <c r="L30" s="238">
        <f t="shared" si="6"/>
        <v>16</v>
      </c>
      <c r="M30" s="241">
        <f t="shared" si="6"/>
        <v>20</v>
      </c>
      <c r="N30" s="465"/>
      <c r="O30" s="203"/>
    </row>
    <row r="31" spans="1:15" ht="21" customHeight="1">
      <c r="A31" s="164" t="s">
        <v>6</v>
      </c>
      <c r="B31" s="242">
        <f aca="true" t="shared" si="9" ref="B31:M31">SUM(B20:B30)</f>
        <v>5</v>
      </c>
      <c r="C31" s="242">
        <f t="shared" si="9"/>
        <v>49</v>
      </c>
      <c r="D31" s="247">
        <f t="shared" si="9"/>
        <v>54</v>
      </c>
      <c r="E31" s="242">
        <f t="shared" si="9"/>
        <v>61</v>
      </c>
      <c r="F31" s="242">
        <f t="shared" si="9"/>
        <v>273</v>
      </c>
      <c r="G31" s="247">
        <f t="shared" si="9"/>
        <v>334</v>
      </c>
      <c r="H31" s="242">
        <f t="shared" si="9"/>
        <v>20</v>
      </c>
      <c r="I31" s="242">
        <f t="shared" si="9"/>
        <v>34</v>
      </c>
      <c r="J31" s="247">
        <f t="shared" si="9"/>
        <v>54</v>
      </c>
      <c r="K31" s="242">
        <f t="shared" si="9"/>
        <v>86</v>
      </c>
      <c r="L31" s="242">
        <f t="shared" si="9"/>
        <v>356</v>
      </c>
      <c r="M31" s="242">
        <f t="shared" si="9"/>
        <v>442</v>
      </c>
      <c r="N31" s="474" t="s">
        <v>445</v>
      </c>
      <c r="O31" s="613" t="s">
        <v>449</v>
      </c>
    </row>
    <row r="32" spans="1:15" ht="21" customHeight="1">
      <c r="A32" s="476" t="s">
        <v>188</v>
      </c>
      <c r="B32" s="237"/>
      <c r="C32" s="477"/>
      <c r="D32" s="239"/>
      <c r="E32" s="240"/>
      <c r="F32" s="477"/>
      <c r="G32" s="241"/>
      <c r="H32" s="237"/>
      <c r="I32" s="477"/>
      <c r="J32" s="239"/>
      <c r="K32" s="240"/>
      <c r="L32" s="478"/>
      <c r="M32" s="241"/>
      <c r="N32" s="465"/>
      <c r="O32" s="203"/>
    </row>
    <row r="33" spans="1:15" ht="21" customHeight="1">
      <c r="A33" s="479" t="s">
        <v>410</v>
      </c>
      <c r="B33" s="248">
        <v>2</v>
      </c>
      <c r="C33" s="238">
        <v>0</v>
      </c>
      <c r="D33" s="249">
        <f>SUM(B33:C33)</f>
        <v>2</v>
      </c>
      <c r="E33" s="240">
        <v>7</v>
      </c>
      <c r="F33" s="238">
        <v>7</v>
      </c>
      <c r="G33" s="250">
        <f>SUM(E33:F33)</f>
        <v>14</v>
      </c>
      <c r="H33" s="237">
        <v>8</v>
      </c>
      <c r="I33" s="238">
        <v>7</v>
      </c>
      <c r="J33" s="249">
        <f>SUM(H33:I33)</f>
        <v>15</v>
      </c>
      <c r="K33" s="251">
        <f aca="true" t="shared" si="10" ref="K33:M34">SUM(B33+E33+H33)</f>
        <v>17</v>
      </c>
      <c r="L33" s="252">
        <f t="shared" si="10"/>
        <v>14</v>
      </c>
      <c r="M33" s="250">
        <f t="shared" si="10"/>
        <v>31</v>
      </c>
      <c r="N33" s="465"/>
      <c r="O33" s="203" t="s">
        <v>450</v>
      </c>
    </row>
    <row r="34" spans="1:15" ht="21" customHeight="1">
      <c r="A34" s="226" t="s">
        <v>6</v>
      </c>
      <c r="B34" s="253">
        <f aca="true" t="shared" si="11" ref="B34:J34">SUM(B32:B33)</f>
        <v>2</v>
      </c>
      <c r="C34" s="243">
        <f t="shared" si="11"/>
        <v>0</v>
      </c>
      <c r="D34" s="244">
        <f t="shared" si="11"/>
        <v>2</v>
      </c>
      <c r="E34" s="245">
        <f t="shared" si="11"/>
        <v>7</v>
      </c>
      <c r="F34" s="243">
        <f t="shared" si="11"/>
        <v>7</v>
      </c>
      <c r="G34" s="246">
        <f t="shared" si="11"/>
        <v>14</v>
      </c>
      <c r="H34" s="254">
        <f t="shared" si="11"/>
        <v>8</v>
      </c>
      <c r="I34" s="243">
        <f t="shared" si="11"/>
        <v>7</v>
      </c>
      <c r="J34" s="244">
        <f t="shared" si="11"/>
        <v>15</v>
      </c>
      <c r="K34" s="255">
        <f t="shared" si="10"/>
        <v>17</v>
      </c>
      <c r="L34" s="256">
        <f t="shared" si="10"/>
        <v>14</v>
      </c>
      <c r="M34" s="246">
        <f t="shared" si="10"/>
        <v>31</v>
      </c>
      <c r="N34" s="474"/>
      <c r="O34" s="475" t="s">
        <v>450</v>
      </c>
    </row>
    <row r="35" spans="1:15" ht="21" customHeight="1">
      <c r="A35" s="476" t="s">
        <v>189</v>
      </c>
      <c r="B35" s="480"/>
      <c r="C35" s="481"/>
      <c r="D35" s="482"/>
      <c r="E35" s="480"/>
      <c r="F35" s="481"/>
      <c r="G35" s="482"/>
      <c r="H35" s="480"/>
      <c r="I35" s="481"/>
      <c r="J35" s="482"/>
      <c r="K35" s="480"/>
      <c r="L35" s="481"/>
      <c r="M35" s="482"/>
      <c r="N35" s="483"/>
      <c r="O35" s="484"/>
    </row>
    <row r="36" spans="1:15" ht="21" customHeight="1">
      <c r="A36" s="479" t="s">
        <v>255</v>
      </c>
      <c r="B36" s="360">
        <v>5</v>
      </c>
      <c r="C36" s="361">
        <v>7</v>
      </c>
      <c r="D36" s="250">
        <f>SUM(B36:C36)</f>
        <v>12</v>
      </c>
      <c r="E36" s="360">
        <v>60</v>
      </c>
      <c r="F36" s="361">
        <v>69</v>
      </c>
      <c r="G36" s="250">
        <f>SUM(E36:F36)</f>
        <v>129</v>
      </c>
      <c r="H36" s="360">
        <v>46</v>
      </c>
      <c r="I36" s="361">
        <v>47</v>
      </c>
      <c r="J36" s="249">
        <f>SUM(H36:I36)</f>
        <v>93</v>
      </c>
      <c r="K36" s="251">
        <f aca="true" t="shared" si="12" ref="K36:M37">SUM(B36+E36+H36)</f>
        <v>111</v>
      </c>
      <c r="L36" s="252">
        <f t="shared" si="12"/>
        <v>123</v>
      </c>
      <c r="M36" s="250">
        <f t="shared" si="12"/>
        <v>234</v>
      </c>
      <c r="N36" s="485" t="s">
        <v>451</v>
      </c>
      <c r="O36" s="485" t="s">
        <v>452</v>
      </c>
    </row>
    <row r="37" spans="1:15" ht="21" customHeight="1">
      <c r="A37" s="226" t="s">
        <v>6</v>
      </c>
      <c r="B37" s="253">
        <f aca="true" t="shared" si="13" ref="B37:J37">SUM(B35:B36)</f>
        <v>5</v>
      </c>
      <c r="C37" s="243">
        <f t="shared" si="13"/>
        <v>7</v>
      </c>
      <c r="D37" s="244">
        <f t="shared" si="13"/>
        <v>12</v>
      </c>
      <c r="E37" s="245">
        <f t="shared" si="13"/>
        <v>60</v>
      </c>
      <c r="F37" s="243">
        <f t="shared" si="13"/>
        <v>69</v>
      </c>
      <c r="G37" s="246">
        <f t="shared" si="13"/>
        <v>129</v>
      </c>
      <c r="H37" s="242">
        <f t="shared" si="13"/>
        <v>46</v>
      </c>
      <c r="I37" s="243">
        <f t="shared" si="13"/>
        <v>47</v>
      </c>
      <c r="J37" s="244">
        <f t="shared" si="13"/>
        <v>93</v>
      </c>
      <c r="K37" s="255">
        <f t="shared" si="12"/>
        <v>111</v>
      </c>
      <c r="L37" s="256">
        <f t="shared" si="12"/>
        <v>123</v>
      </c>
      <c r="M37" s="246">
        <f t="shared" si="12"/>
        <v>234</v>
      </c>
      <c r="N37" s="475" t="s">
        <v>451</v>
      </c>
      <c r="O37" s="475" t="s">
        <v>452</v>
      </c>
    </row>
    <row r="39" spans="1:15" s="455" customFormat="1" ht="24.75" customHeight="1">
      <c r="A39" s="669" t="s">
        <v>174</v>
      </c>
      <c r="B39" s="669"/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</row>
    <row r="40" spans="1:15" s="455" customFormat="1" ht="27.75" customHeight="1">
      <c r="A40" s="663" t="s">
        <v>379</v>
      </c>
      <c r="B40" s="663"/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</row>
    <row r="41" spans="1:15" s="455" customFormat="1" ht="27.75" customHeight="1">
      <c r="A41" s="45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7"/>
      <c r="O41" s="457" t="s">
        <v>268</v>
      </c>
    </row>
    <row r="42" spans="1:15" ht="21" customHeight="1">
      <c r="A42" s="667" t="s">
        <v>175</v>
      </c>
      <c r="B42" s="664" t="s">
        <v>376</v>
      </c>
      <c r="C42" s="665"/>
      <c r="D42" s="666"/>
      <c r="E42" s="665" t="s">
        <v>377</v>
      </c>
      <c r="F42" s="665"/>
      <c r="G42" s="665"/>
      <c r="H42" s="664" t="s">
        <v>378</v>
      </c>
      <c r="I42" s="665"/>
      <c r="J42" s="666"/>
      <c r="K42" s="488" t="s">
        <v>6</v>
      </c>
      <c r="L42" s="458"/>
      <c r="M42" s="489"/>
      <c r="N42" s="459" t="s">
        <v>176</v>
      </c>
      <c r="O42" s="459"/>
    </row>
    <row r="43" spans="1:15" ht="21" customHeight="1">
      <c r="A43" s="668"/>
      <c r="B43" s="165" t="s">
        <v>4</v>
      </c>
      <c r="C43" s="363" t="s">
        <v>5</v>
      </c>
      <c r="D43" s="461" t="s">
        <v>6</v>
      </c>
      <c r="E43" s="168" t="s">
        <v>4</v>
      </c>
      <c r="F43" s="363" t="s">
        <v>5</v>
      </c>
      <c r="G43" s="460" t="s">
        <v>6</v>
      </c>
      <c r="H43" s="165" t="s">
        <v>4</v>
      </c>
      <c r="I43" s="363" t="s">
        <v>5</v>
      </c>
      <c r="J43" s="461" t="s">
        <v>6</v>
      </c>
      <c r="K43" s="168" t="s">
        <v>4</v>
      </c>
      <c r="L43" s="363" t="s">
        <v>5</v>
      </c>
      <c r="M43" s="460" t="s">
        <v>6</v>
      </c>
      <c r="N43" s="462" t="s">
        <v>177</v>
      </c>
      <c r="O43" s="462" t="s">
        <v>178</v>
      </c>
    </row>
    <row r="44" spans="1:15" ht="21" customHeight="1">
      <c r="A44" s="490" t="s">
        <v>190</v>
      </c>
      <c r="B44" s="491"/>
      <c r="C44" s="478"/>
      <c r="D44" s="492"/>
      <c r="E44" s="493"/>
      <c r="F44" s="478"/>
      <c r="G44" s="494"/>
      <c r="H44" s="491"/>
      <c r="I44" s="478"/>
      <c r="J44" s="492"/>
      <c r="K44" s="493"/>
      <c r="L44" s="478"/>
      <c r="M44" s="494"/>
      <c r="N44" s="495"/>
      <c r="O44" s="496"/>
    </row>
    <row r="45" spans="1:15" ht="21" customHeight="1">
      <c r="A45" s="497" t="s">
        <v>411</v>
      </c>
      <c r="B45" s="235">
        <v>1</v>
      </c>
      <c r="C45" s="233">
        <v>2</v>
      </c>
      <c r="D45" s="236">
        <f>SUM(B45:C45)</f>
        <v>3</v>
      </c>
      <c r="E45" s="232">
        <v>6</v>
      </c>
      <c r="F45" s="233">
        <v>24</v>
      </c>
      <c r="G45" s="234">
        <f>SUM(E45:F45)</f>
        <v>30</v>
      </c>
      <c r="H45" s="235">
        <v>1</v>
      </c>
      <c r="I45" s="233">
        <v>12</v>
      </c>
      <c r="J45" s="236">
        <f>SUM(H45:I45)</f>
        <v>13</v>
      </c>
      <c r="K45" s="232">
        <f aca="true" t="shared" si="14" ref="K45:M49">SUM(B45+E45+H45)</f>
        <v>8</v>
      </c>
      <c r="L45" s="233">
        <f t="shared" si="14"/>
        <v>38</v>
      </c>
      <c r="M45" s="234">
        <f t="shared" si="14"/>
        <v>46</v>
      </c>
      <c r="N45" s="467"/>
      <c r="O45" s="468"/>
    </row>
    <row r="46" spans="1:15" ht="21" customHeight="1">
      <c r="A46" s="497" t="s">
        <v>412</v>
      </c>
      <c r="B46" s="235">
        <v>2</v>
      </c>
      <c r="C46" s="233">
        <v>11</v>
      </c>
      <c r="D46" s="236">
        <f>SUM(B46:C46)</f>
        <v>13</v>
      </c>
      <c r="E46" s="232">
        <v>13</v>
      </c>
      <c r="F46" s="233">
        <v>79</v>
      </c>
      <c r="G46" s="234">
        <f>SUM(E46:F46)</f>
        <v>92</v>
      </c>
      <c r="H46" s="235">
        <v>11</v>
      </c>
      <c r="I46" s="233">
        <v>10</v>
      </c>
      <c r="J46" s="236">
        <f>SUM(H46:I46)</f>
        <v>21</v>
      </c>
      <c r="K46" s="232">
        <f t="shared" si="14"/>
        <v>26</v>
      </c>
      <c r="L46" s="233">
        <f t="shared" si="14"/>
        <v>100</v>
      </c>
      <c r="M46" s="234">
        <f t="shared" si="14"/>
        <v>126</v>
      </c>
      <c r="N46" s="467"/>
      <c r="O46" s="468" t="s">
        <v>185</v>
      </c>
    </row>
    <row r="47" spans="1:15" ht="21" customHeight="1">
      <c r="A47" s="497" t="s">
        <v>413</v>
      </c>
      <c r="B47" s="235">
        <v>0</v>
      </c>
      <c r="C47" s="233">
        <v>0</v>
      </c>
      <c r="D47" s="236">
        <f>SUM(B47:C47)</f>
        <v>0</v>
      </c>
      <c r="E47" s="232">
        <v>0</v>
      </c>
      <c r="F47" s="233">
        <v>0</v>
      </c>
      <c r="G47" s="234">
        <f>SUM(E47:F47)</f>
        <v>0</v>
      </c>
      <c r="H47" s="235">
        <v>1</v>
      </c>
      <c r="I47" s="233">
        <v>1</v>
      </c>
      <c r="J47" s="236">
        <f>SUM(H47:I47)</f>
        <v>2</v>
      </c>
      <c r="K47" s="232">
        <f t="shared" si="14"/>
        <v>1</v>
      </c>
      <c r="L47" s="233">
        <f t="shared" si="14"/>
        <v>1</v>
      </c>
      <c r="M47" s="234">
        <f t="shared" si="14"/>
        <v>2</v>
      </c>
      <c r="N47" s="467"/>
      <c r="O47" s="468"/>
    </row>
    <row r="48" spans="1:15" ht="21" customHeight="1">
      <c r="A48" s="502" t="s">
        <v>414</v>
      </c>
      <c r="B48" s="235">
        <v>0</v>
      </c>
      <c r="C48" s="233">
        <v>13</v>
      </c>
      <c r="D48" s="236">
        <f>SUM(B48:C48)</f>
        <v>13</v>
      </c>
      <c r="E48" s="232">
        <v>20</v>
      </c>
      <c r="F48" s="233">
        <v>93</v>
      </c>
      <c r="G48" s="234">
        <f>SUM(E48:F48)</f>
        <v>113</v>
      </c>
      <c r="H48" s="235">
        <v>6</v>
      </c>
      <c r="I48" s="233">
        <v>19</v>
      </c>
      <c r="J48" s="236">
        <f>SUM(H48:I48)</f>
        <v>25</v>
      </c>
      <c r="K48" s="232">
        <f t="shared" si="14"/>
        <v>26</v>
      </c>
      <c r="L48" s="233">
        <f t="shared" si="14"/>
        <v>125</v>
      </c>
      <c r="M48" s="234">
        <f t="shared" si="14"/>
        <v>151</v>
      </c>
      <c r="N48" s="467"/>
      <c r="O48" s="468" t="s">
        <v>182</v>
      </c>
    </row>
    <row r="49" spans="1:15" ht="21" customHeight="1">
      <c r="A49" s="368" t="s">
        <v>6</v>
      </c>
      <c r="B49" s="245">
        <f aca="true" t="shared" si="15" ref="B49:J49">SUM(B45:B48)</f>
        <v>3</v>
      </c>
      <c r="C49" s="243">
        <f t="shared" si="15"/>
        <v>26</v>
      </c>
      <c r="D49" s="257">
        <f t="shared" si="15"/>
        <v>29</v>
      </c>
      <c r="E49" s="242">
        <f t="shared" si="15"/>
        <v>39</v>
      </c>
      <c r="F49" s="243">
        <f t="shared" si="15"/>
        <v>196</v>
      </c>
      <c r="G49" s="258">
        <f t="shared" si="15"/>
        <v>235</v>
      </c>
      <c r="H49" s="245">
        <f t="shared" si="15"/>
        <v>19</v>
      </c>
      <c r="I49" s="243">
        <f t="shared" si="15"/>
        <v>42</v>
      </c>
      <c r="J49" s="257">
        <f t="shared" si="15"/>
        <v>61</v>
      </c>
      <c r="K49" s="242">
        <f t="shared" si="14"/>
        <v>61</v>
      </c>
      <c r="L49" s="243">
        <f t="shared" si="14"/>
        <v>264</v>
      </c>
      <c r="M49" s="244">
        <f t="shared" si="14"/>
        <v>325</v>
      </c>
      <c r="N49" s="474"/>
      <c r="O49" s="475" t="s">
        <v>450</v>
      </c>
    </row>
    <row r="50" spans="1:15" ht="21" customHeight="1">
      <c r="A50" s="499" t="s">
        <v>191</v>
      </c>
      <c r="B50" s="259"/>
      <c r="C50" s="500"/>
      <c r="D50" s="260"/>
      <c r="E50" s="259"/>
      <c r="F50" s="500"/>
      <c r="G50" s="260"/>
      <c r="H50" s="259"/>
      <c r="I50" s="500"/>
      <c r="J50" s="260"/>
      <c r="K50" s="259"/>
      <c r="L50" s="500"/>
      <c r="M50" s="241"/>
      <c r="N50" s="204"/>
      <c r="O50" s="204"/>
    </row>
    <row r="51" spans="1:15" ht="21" customHeight="1">
      <c r="A51" s="501" t="s">
        <v>413</v>
      </c>
      <c r="B51" s="261">
        <v>1</v>
      </c>
      <c r="C51" s="361">
        <v>13</v>
      </c>
      <c r="D51" s="236">
        <f>SUM(B51:C51)</f>
        <v>14</v>
      </c>
      <c r="E51" s="262">
        <v>10</v>
      </c>
      <c r="F51" s="361">
        <v>103</v>
      </c>
      <c r="G51" s="250">
        <f>SUM(E51:F51)</f>
        <v>113</v>
      </c>
      <c r="H51" s="262">
        <v>13</v>
      </c>
      <c r="I51" s="361">
        <v>132</v>
      </c>
      <c r="J51" s="236">
        <f>SUM(H51:I51)</f>
        <v>145</v>
      </c>
      <c r="K51" s="232">
        <f aca="true" t="shared" si="16" ref="K51:M52">SUM(B51+E51+H51)</f>
        <v>24</v>
      </c>
      <c r="L51" s="252">
        <f t="shared" si="16"/>
        <v>248</v>
      </c>
      <c r="M51" s="234">
        <f t="shared" si="16"/>
        <v>272</v>
      </c>
      <c r="N51" s="485"/>
      <c r="O51" s="203" t="s">
        <v>183</v>
      </c>
    </row>
    <row r="52" spans="1:15" ht="21" customHeight="1">
      <c r="A52" s="226" t="s">
        <v>6</v>
      </c>
      <c r="B52" s="253">
        <f aca="true" t="shared" si="17" ref="B52:J52">SUM(B50:B51)</f>
        <v>1</v>
      </c>
      <c r="C52" s="243">
        <f t="shared" si="17"/>
        <v>13</v>
      </c>
      <c r="D52" s="244">
        <f t="shared" si="17"/>
        <v>14</v>
      </c>
      <c r="E52" s="245">
        <f t="shared" si="17"/>
        <v>10</v>
      </c>
      <c r="F52" s="243">
        <f t="shared" si="17"/>
        <v>103</v>
      </c>
      <c r="G52" s="246">
        <f t="shared" si="17"/>
        <v>113</v>
      </c>
      <c r="H52" s="254">
        <f t="shared" si="17"/>
        <v>13</v>
      </c>
      <c r="I52" s="243">
        <f t="shared" si="17"/>
        <v>132</v>
      </c>
      <c r="J52" s="244">
        <f t="shared" si="17"/>
        <v>145</v>
      </c>
      <c r="K52" s="245">
        <f t="shared" si="16"/>
        <v>24</v>
      </c>
      <c r="L52" s="243">
        <f t="shared" si="16"/>
        <v>248</v>
      </c>
      <c r="M52" s="246">
        <f t="shared" si="16"/>
        <v>272</v>
      </c>
      <c r="N52" s="475"/>
      <c r="O52" s="475" t="s">
        <v>183</v>
      </c>
    </row>
    <row r="53" spans="1:15" ht="21" customHeight="1">
      <c r="A53" s="499" t="s">
        <v>192</v>
      </c>
      <c r="B53" s="259"/>
      <c r="C53" s="500"/>
      <c r="D53" s="260"/>
      <c r="E53" s="259"/>
      <c r="F53" s="500"/>
      <c r="G53" s="260"/>
      <c r="H53" s="259"/>
      <c r="I53" s="500"/>
      <c r="J53" s="260"/>
      <c r="K53" s="259"/>
      <c r="L53" s="500"/>
      <c r="M53" s="241"/>
      <c r="N53" s="204"/>
      <c r="O53" s="204"/>
    </row>
    <row r="54" spans="1:15" ht="21" customHeight="1">
      <c r="A54" s="501" t="s">
        <v>415</v>
      </c>
      <c r="B54" s="261">
        <v>0</v>
      </c>
      <c r="C54" s="361">
        <v>3</v>
      </c>
      <c r="D54" s="236">
        <f>SUM(B54:C54)</f>
        <v>3</v>
      </c>
      <c r="E54" s="262">
        <v>14</v>
      </c>
      <c r="F54" s="361">
        <v>44</v>
      </c>
      <c r="G54" s="250">
        <f>SUM(E54:F54)</f>
        <v>58</v>
      </c>
      <c r="H54" s="262">
        <v>0</v>
      </c>
      <c r="I54" s="361">
        <v>4</v>
      </c>
      <c r="J54" s="236">
        <f>SUM(H54:I54)</f>
        <v>4</v>
      </c>
      <c r="K54" s="232">
        <f aca="true" t="shared" si="18" ref="K54:M55">SUM(B54+E54+H54)</f>
        <v>14</v>
      </c>
      <c r="L54" s="252">
        <f t="shared" si="18"/>
        <v>51</v>
      </c>
      <c r="M54" s="234">
        <f t="shared" si="18"/>
        <v>65</v>
      </c>
      <c r="N54" s="485"/>
      <c r="O54" s="203" t="s">
        <v>182</v>
      </c>
    </row>
    <row r="55" spans="1:15" ht="21" customHeight="1">
      <c r="A55" s="226" t="s">
        <v>6</v>
      </c>
      <c r="B55" s="253">
        <f aca="true" t="shared" si="19" ref="B55:J55">SUM(B53:B54)</f>
        <v>0</v>
      </c>
      <c r="C55" s="243">
        <f t="shared" si="19"/>
        <v>3</v>
      </c>
      <c r="D55" s="244">
        <f t="shared" si="19"/>
        <v>3</v>
      </c>
      <c r="E55" s="245">
        <f t="shared" si="19"/>
        <v>14</v>
      </c>
      <c r="F55" s="243">
        <f t="shared" si="19"/>
        <v>44</v>
      </c>
      <c r="G55" s="246">
        <f t="shared" si="19"/>
        <v>58</v>
      </c>
      <c r="H55" s="254">
        <f t="shared" si="19"/>
        <v>0</v>
      </c>
      <c r="I55" s="243">
        <f t="shared" si="19"/>
        <v>4</v>
      </c>
      <c r="J55" s="244">
        <f t="shared" si="19"/>
        <v>4</v>
      </c>
      <c r="K55" s="245">
        <f t="shared" si="18"/>
        <v>14</v>
      </c>
      <c r="L55" s="243">
        <f t="shared" si="18"/>
        <v>51</v>
      </c>
      <c r="M55" s="246">
        <f t="shared" si="18"/>
        <v>65</v>
      </c>
      <c r="N55" s="475"/>
      <c r="O55" s="475" t="s">
        <v>182</v>
      </c>
    </row>
    <row r="56" spans="1:15" ht="21" customHeight="1">
      <c r="A56" s="463" t="s">
        <v>193</v>
      </c>
      <c r="B56" s="240"/>
      <c r="C56" s="238"/>
      <c r="D56" s="464"/>
      <c r="E56" s="237"/>
      <c r="F56" s="238"/>
      <c r="G56" s="262"/>
      <c r="H56" s="240"/>
      <c r="I56" s="238"/>
      <c r="J56" s="464"/>
      <c r="K56" s="237"/>
      <c r="L56" s="238"/>
      <c r="M56" s="262"/>
      <c r="N56" s="465"/>
      <c r="O56" s="496"/>
    </row>
    <row r="57" spans="1:15" ht="21" customHeight="1">
      <c r="A57" s="497" t="s">
        <v>233</v>
      </c>
      <c r="B57" s="235">
        <v>0</v>
      </c>
      <c r="C57" s="233">
        <v>1</v>
      </c>
      <c r="D57" s="236">
        <f aca="true" t="shared" si="20" ref="D57:D73">SUM(B57:C57)</f>
        <v>1</v>
      </c>
      <c r="E57" s="232">
        <v>2</v>
      </c>
      <c r="F57" s="233">
        <v>4</v>
      </c>
      <c r="G57" s="234">
        <f aca="true" t="shared" si="21" ref="G57:G68">SUM(E57:F57)</f>
        <v>6</v>
      </c>
      <c r="H57" s="235">
        <v>0</v>
      </c>
      <c r="I57" s="233">
        <v>0</v>
      </c>
      <c r="J57" s="236">
        <f aca="true" t="shared" si="22" ref="J57:J73">SUM(H57:I57)</f>
        <v>0</v>
      </c>
      <c r="K57" s="232">
        <f aca="true" t="shared" si="23" ref="K57:M74">SUM(B57+E57+H57)</f>
        <v>2</v>
      </c>
      <c r="L57" s="233">
        <f t="shared" si="23"/>
        <v>5</v>
      </c>
      <c r="M57" s="234">
        <f t="shared" si="23"/>
        <v>7</v>
      </c>
      <c r="N57" s="467"/>
      <c r="O57" s="468"/>
    </row>
    <row r="58" spans="1:15" ht="21" customHeight="1">
      <c r="A58" s="497" t="s">
        <v>234</v>
      </c>
      <c r="B58" s="235">
        <v>1</v>
      </c>
      <c r="C58" s="233">
        <v>9</v>
      </c>
      <c r="D58" s="236">
        <f t="shared" si="20"/>
        <v>10</v>
      </c>
      <c r="E58" s="232">
        <v>1</v>
      </c>
      <c r="F58" s="233">
        <v>7</v>
      </c>
      <c r="G58" s="234">
        <f t="shared" si="21"/>
        <v>8</v>
      </c>
      <c r="H58" s="235">
        <v>0</v>
      </c>
      <c r="I58" s="233">
        <v>0</v>
      </c>
      <c r="J58" s="236">
        <f t="shared" si="22"/>
        <v>0</v>
      </c>
      <c r="K58" s="232">
        <f t="shared" si="23"/>
        <v>2</v>
      </c>
      <c r="L58" s="233">
        <f t="shared" si="23"/>
        <v>16</v>
      </c>
      <c r="M58" s="234">
        <f t="shared" si="23"/>
        <v>18</v>
      </c>
      <c r="N58" s="467"/>
      <c r="O58" s="468"/>
    </row>
    <row r="59" spans="1:15" ht="21" customHeight="1">
      <c r="A59" s="497" t="s">
        <v>235</v>
      </c>
      <c r="B59" s="235">
        <v>2</v>
      </c>
      <c r="C59" s="233">
        <v>3</v>
      </c>
      <c r="D59" s="236">
        <f t="shared" si="20"/>
        <v>5</v>
      </c>
      <c r="E59" s="232">
        <v>2</v>
      </c>
      <c r="F59" s="233">
        <v>2</v>
      </c>
      <c r="G59" s="234">
        <f t="shared" si="21"/>
        <v>4</v>
      </c>
      <c r="H59" s="235">
        <v>0</v>
      </c>
      <c r="I59" s="233">
        <v>0</v>
      </c>
      <c r="J59" s="236">
        <f t="shared" si="22"/>
        <v>0</v>
      </c>
      <c r="K59" s="232">
        <f t="shared" si="23"/>
        <v>4</v>
      </c>
      <c r="L59" s="233">
        <f t="shared" si="23"/>
        <v>5</v>
      </c>
      <c r="M59" s="234">
        <f t="shared" si="23"/>
        <v>9</v>
      </c>
      <c r="N59" s="467"/>
      <c r="O59" s="468"/>
    </row>
    <row r="60" spans="1:15" ht="21" customHeight="1">
      <c r="A60" s="497" t="s">
        <v>237</v>
      </c>
      <c r="B60" s="235">
        <v>3</v>
      </c>
      <c r="C60" s="233">
        <v>28</v>
      </c>
      <c r="D60" s="236">
        <f t="shared" si="20"/>
        <v>31</v>
      </c>
      <c r="E60" s="232">
        <v>3</v>
      </c>
      <c r="F60" s="233">
        <v>15</v>
      </c>
      <c r="G60" s="234">
        <f t="shared" si="21"/>
        <v>18</v>
      </c>
      <c r="H60" s="235">
        <v>0</v>
      </c>
      <c r="I60" s="233">
        <v>0</v>
      </c>
      <c r="J60" s="236">
        <f t="shared" si="22"/>
        <v>0</v>
      </c>
      <c r="K60" s="232">
        <f t="shared" si="23"/>
        <v>6</v>
      </c>
      <c r="L60" s="233">
        <f t="shared" si="23"/>
        <v>43</v>
      </c>
      <c r="M60" s="234">
        <f t="shared" si="23"/>
        <v>49</v>
      </c>
      <c r="N60" s="467"/>
      <c r="O60" s="468" t="s">
        <v>186</v>
      </c>
    </row>
    <row r="61" spans="1:15" ht="21" customHeight="1">
      <c r="A61" s="497" t="s">
        <v>416</v>
      </c>
      <c r="B61" s="235">
        <v>4</v>
      </c>
      <c r="C61" s="233">
        <v>1</v>
      </c>
      <c r="D61" s="236">
        <f t="shared" si="20"/>
        <v>5</v>
      </c>
      <c r="E61" s="232">
        <v>5</v>
      </c>
      <c r="F61" s="233">
        <v>8</v>
      </c>
      <c r="G61" s="234">
        <f t="shared" si="21"/>
        <v>13</v>
      </c>
      <c r="H61" s="235">
        <v>0</v>
      </c>
      <c r="I61" s="233">
        <v>1</v>
      </c>
      <c r="J61" s="236">
        <f t="shared" si="22"/>
        <v>1</v>
      </c>
      <c r="K61" s="232">
        <f t="shared" si="23"/>
        <v>9</v>
      </c>
      <c r="L61" s="233">
        <f t="shared" si="23"/>
        <v>10</v>
      </c>
      <c r="M61" s="234">
        <f t="shared" si="23"/>
        <v>19</v>
      </c>
      <c r="N61" s="467"/>
      <c r="O61" s="468"/>
    </row>
    <row r="62" spans="1:15" ht="21" customHeight="1">
      <c r="A62" s="497" t="s">
        <v>240</v>
      </c>
      <c r="B62" s="235">
        <v>0</v>
      </c>
      <c r="C62" s="233">
        <v>2</v>
      </c>
      <c r="D62" s="236">
        <f t="shared" si="20"/>
        <v>2</v>
      </c>
      <c r="E62" s="232">
        <v>0</v>
      </c>
      <c r="F62" s="233">
        <v>7</v>
      </c>
      <c r="G62" s="234">
        <f t="shared" si="21"/>
        <v>7</v>
      </c>
      <c r="H62" s="235">
        <v>0</v>
      </c>
      <c r="I62" s="233">
        <v>0</v>
      </c>
      <c r="J62" s="236">
        <f t="shared" si="22"/>
        <v>0</v>
      </c>
      <c r="K62" s="232">
        <f t="shared" si="23"/>
        <v>0</v>
      </c>
      <c r="L62" s="233">
        <f t="shared" si="23"/>
        <v>9</v>
      </c>
      <c r="M62" s="234">
        <f t="shared" si="23"/>
        <v>9</v>
      </c>
      <c r="N62" s="467"/>
      <c r="O62" s="468"/>
    </row>
    <row r="63" spans="1:15" ht="21" customHeight="1">
      <c r="A63" s="497" t="s">
        <v>417</v>
      </c>
      <c r="B63" s="235">
        <v>1</v>
      </c>
      <c r="C63" s="233">
        <v>0</v>
      </c>
      <c r="D63" s="236">
        <f t="shared" si="20"/>
        <v>1</v>
      </c>
      <c r="E63" s="232">
        <v>0</v>
      </c>
      <c r="F63" s="233">
        <v>2</v>
      </c>
      <c r="G63" s="234">
        <f t="shared" si="21"/>
        <v>2</v>
      </c>
      <c r="H63" s="235">
        <v>0</v>
      </c>
      <c r="I63" s="233">
        <v>2</v>
      </c>
      <c r="J63" s="236">
        <f t="shared" si="22"/>
        <v>2</v>
      </c>
      <c r="K63" s="232">
        <f t="shared" si="23"/>
        <v>1</v>
      </c>
      <c r="L63" s="233">
        <f t="shared" si="23"/>
        <v>4</v>
      </c>
      <c r="M63" s="234">
        <f t="shared" si="23"/>
        <v>5</v>
      </c>
      <c r="N63" s="467"/>
      <c r="O63" s="468"/>
    </row>
    <row r="64" spans="1:15" ht="21" customHeight="1">
      <c r="A64" s="497" t="s">
        <v>241</v>
      </c>
      <c r="B64" s="235">
        <v>3</v>
      </c>
      <c r="C64" s="233">
        <v>5</v>
      </c>
      <c r="D64" s="236">
        <f t="shared" si="20"/>
        <v>8</v>
      </c>
      <c r="E64" s="232">
        <v>1</v>
      </c>
      <c r="F64" s="233">
        <v>6</v>
      </c>
      <c r="G64" s="234">
        <f t="shared" si="21"/>
        <v>7</v>
      </c>
      <c r="H64" s="235">
        <v>2</v>
      </c>
      <c r="I64" s="233">
        <v>3</v>
      </c>
      <c r="J64" s="236">
        <f t="shared" si="22"/>
        <v>5</v>
      </c>
      <c r="K64" s="232">
        <f t="shared" si="23"/>
        <v>6</v>
      </c>
      <c r="L64" s="233">
        <f t="shared" si="23"/>
        <v>14</v>
      </c>
      <c r="M64" s="234">
        <f t="shared" si="23"/>
        <v>20</v>
      </c>
      <c r="N64" s="467"/>
      <c r="O64" s="468"/>
    </row>
    <row r="65" spans="1:15" ht="21" customHeight="1">
      <c r="A65" s="634" t="s">
        <v>242</v>
      </c>
      <c r="B65" s="235">
        <v>1</v>
      </c>
      <c r="C65" s="233">
        <v>7</v>
      </c>
      <c r="D65" s="236">
        <f t="shared" si="20"/>
        <v>8</v>
      </c>
      <c r="E65" s="232">
        <v>0</v>
      </c>
      <c r="F65" s="233">
        <v>8</v>
      </c>
      <c r="G65" s="234">
        <f t="shared" si="21"/>
        <v>8</v>
      </c>
      <c r="H65" s="235">
        <v>0</v>
      </c>
      <c r="I65" s="233">
        <v>0</v>
      </c>
      <c r="J65" s="236">
        <f t="shared" si="22"/>
        <v>0</v>
      </c>
      <c r="K65" s="232">
        <f t="shared" si="23"/>
        <v>1</v>
      </c>
      <c r="L65" s="233">
        <f t="shared" si="23"/>
        <v>15</v>
      </c>
      <c r="M65" s="234">
        <f t="shared" si="23"/>
        <v>16</v>
      </c>
      <c r="N65" s="467"/>
      <c r="O65" s="468"/>
    </row>
    <row r="66" spans="1:15" ht="21" customHeight="1">
      <c r="A66" s="497" t="s">
        <v>243</v>
      </c>
      <c r="B66" s="235">
        <v>10</v>
      </c>
      <c r="C66" s="233">
        <v>23</v>
      </c>
      <c r="D66" s="236">
        <f t="shared" si="20"/>
        <v>33</v>
      </c>
      <c r="E66" s="232">
        <v>1</v>
      </c>
      <c r="F66" s="233">
        <v>5</v>
      </c>
      <c r="G66" s="234">
        <f t="shared" si="21"/>
        <v>6</v>
      </c>
      <c r="H66" s="235">
        <v>0</v>
      </c>
      <c r="I66" s="233">
        <v>1</v>
      </c>
      <c r="J66" s="236">
        <f t="shared" si="22"/>
        <v>1</v>
      </c>
      <c r="K66" s="232">
        <f t="shared" si="23"/>
        <v>11</v>
      </c>
      <c r="L66" s="233">
        <f t="shared" si="23"/>
        <v>29</v>
      </c>
      <c r="M66" s="234">
        <f t="shared" si="23"/>
        <v>40</v>
      </c>
      <c r="N66" s="467"/>
      <c r="O66" s="468"/>
    </row>
    <row r="67" spans="1:15" ht="21" customHeight="1">
      <c r="A67" s="497" t="s">
        <v>244</v>
      </c>
      <c r="B67" s="235">
        <v>1</v>
      </c>
      <c r="C67" s="233">
        <v>0</v>
      </c>
      <c r="D67" s="236">
        <f t="shared" si="20"/>
        <v>1</v>
      </c>
      <c r="E67" s="232">
        <v>0</v>
      </c>
      <c r="F67" s="233">
        <v>0</v>
      </c>
      <c r="G67" s="234">
        <f t="shared" si="21"/>
        <v>0</v>
      </c>
      <c r="H67" s="235">
        <v>1</v>
      </c>
      <c r="I67" s="233">
        <v>2</v>
      </c>
      <c r="J67" s="236">
        <f t="shared" si="22"/>
        <v>3</v>
      </c>
      <c r="K67" s="232">
        <f t="shared" si="23"/>
        <v>2</v>
      </c>
      <c r="L67" s="233">
        <f t="shared" si="23"/>
        <v>2</v>
      </c>
      <c r="M67" s="234">
        <f t="shared" si="23"/>
        <v>4</v>
      </c>
      <c r="N67" s="467"/>
      <c r="O67" s="468"/>
    </row>
    <row r="68" spans="1:15" ht="21" customHeight="1">
      <c r="A68" s="497" t="s">
        <v>418</v>
      </c>
      <c r="B68" s="235">
        <v>0</v>
      </c>
      <c r="C68" s="233">
        <v>1</v>
      </c>
      <c r="D68" s="236">
        <f t="shared" si="20"/>
        <v>1</v>
      </c>
      <c r="E68" s="232">
        <v>11</v>
      </c>
      <c r="F68" s="233">
        <v>13</v>
      </c>
      <c r="G68" s="234">
        <f t="shared" si="21"/>
        <v>24</v>
      </c>
      <c r="H68" s="235">
        <v>0</v>
      </c>
      <c r="I68" s="233">
        <v>0</v>
      </c>
      <c r="J68" s="236">
        <f t="shared" si="22"/>
        <v>0</v>
      </c>
      <c r="K68" s="232">
        <f t="shared" si="23"/>
        <v>11</v>
      </c>
      <c r="L68" s="233">
        <f t="shared" si="23"/>
        <v>14</v>
      </c>
      <c r="M68" s="234">
        <f t="shared" si="23"/>
        <v>25</v>
      </c>
      <c r="N68" s="467"/>
      <c r="O68" s="468"/>
    </row>
    <row r="69" spans="1:15" ht="21" customHeight="1">
      <c r="A69" s="634" t="s">
        <v>248</v>
      </c>
      <c r="B69" s="235">
        <v>0</v>
      </c>
      <c r="C69" s="233">
        <v>1</v>
      </c>
      <c r="D69" s="236">
        <f t="shared" si="20"/>
        <v>1</v>
      </c>
      <c r="E69" s="232">
        <v>3</v>
      </c>
      <c r="F69" s="233">
        <v>36</v>
      </c>
      <c r="G69" s="234">
        <f>SUM(E69:F69)</f>
        <v>39</v>
      </c>
      <c r="H69" s="235">
        <v>1</v>
      </c>
      <c r="I69" s="233">
        <v>1</v>
      </c>
      <c r="J69" s="236">
        <f t="shared" si="22"/>
        <v>2</v>
      </c>
      <c r="K69" s="232">
        <f t="shared" si="23"/>
        <v>4</v>
      </c>
      <c r="L69" s="233">
        <f t="shared" si="23"/>
        <v>38</v>
      </c>
      <c r="M69" s="234">
        <f t="shared" si="23"/>
        <v>42</v>
      </c>
      <c r="N69" s="467"/>
      <c r="O69" s="468"/>
    </row>
    <row r="70" spans="1:15" ht="21" customHeight="1">
      <c r="A70" s="497" t="s">
        <v>252</v>
      </c>
      <c r="B70" s="235">
        <v>1</v>
      </c>
      <c r="C70" s="233">
        <v>0</v>
      </c>
      <c r="D70" s="236">
        <f t="shared" si="20"/>
        <v>1</v>
      </c>
      <c r="E70" s="232">
        <v>20</v>
      </c>
      <c r="F70" s="233">
        <v>6</v>
      </c>
      <c r="G70" s="234">
        <f>SUM(E70:F70)</f>
        <v>26</v>
      </c>
      <c r="H70" s="235">
        <v>1</v>
      </c>
      <c r="I70" s="233">
        <v>4</v>
      </c>
      <c r="J70" s="236">
        <f t="shared" si="22"/>
        <v>5</v>
      </c>
      <c r="K70" s="232">
        <f t="shared" si="23"/>
        <v>22</v>
      </c>
      <c r="L70" s="233">
        <f t="shared" si="23"/>
        <v>10</v>
      </c>
      <c r="M70" s="234">
        <f t="shared" si="23"/>
        <v>32</v>
      </c>
      <c r="N70" s="467"/>
      <c r="O70" s="468" t="s">
        <v>450</v>
      </c>
    </row>
    <row r="71" spans="1:15" ht="21" customHeight="1">
      <c r="A71" s="497" t="s">
        <v>253</v>
      </c>
      <c r="B71" s="235">
        <v>0</v>
      </c>
      <c r="C71" s="233">
        <v>0</v>
      </c>
      <c r="D71" s="236">
        <f t="shared" si="20"/>
        <v>0</v>
      </c>
      <c r="E71" s="232">
        <v>6</v>
      </c>
      <c r="F71" s="233">
        <v>53</v>
      </c>
      <c r="G71" s="234">
        <f>SUM(E71:F71)</f>
        <v>59</v>
      </c>
      <c r="H71" s="235">
        <v>0</v>
      </c>
      <c r="I71" s="233">
        <v>0</v>
      </c>
      <c r="J71" s="236">
        <f t="shared" si="22"/>
        <v>0</v>
      </c>
      <c r="K71" s="232">
        <f t="shared" si="23"/>
        <v>6</v>
      </c>
      <c r="L71" s="233">
        <f t="shared" si="23"/>
        <v>53</v>
      </c>
      <c r="M71" s="234">
        <f t="shared" si="23"/>
        <v>59</v>
      </c>
      <c r="N71" s="467" t="s">
        <v>182</v>
      </c>
      <c r="O71" s="468" t="s">
        <v>203</v>
      </c>
    </row>
    <row r="72" spans="1:15" ht="21" customHeight="1">
      <c r="A72" s="503" t="s">
        <v>254</v>
      </c>
      <c r="B72" s="235">
        <v>0</v>
      </c>
      <c r="C72" s="233">
        <v>0</v>
      </c>
      <c r="D72" s="236">
        <f t="shared" si="20"/>
        <v>0</v>
      </c>
      <c r="E72" s="232">
        <v>7</v>
      </c>
      <c r="F72" s="233">
        <v>27</v>
      </c>
      <c r="G72" s="234">
        <f>SUM(E72:F72)</f>
        <v>34</v>
      </c>
      <c r="H72" s="235">
        <v>0</v>
      </c>
      <c r="I72" s="233">
        <v>1</v>
      </c>
      <c r="J72" s="236">
        <f t="shared" si="22"/>
        <v>1</v>
      </c>
      <c r="K72" s="232">
        <f t="shared" si="23"/>
        <v>7</v>
      </c>
      <c r="L72" s="233">
        <f t="shared" si="23"/>
        <v>28</v>
      </c>
      <c r="M72" s="234">
        <f t="shared" si="23"/>
        <v>35</v>
      </c>
      <c r="N72" s="467"/>
      <c r="O72" s="468"/>
    </row>
    <row r="73" spans="1:15" ht="21" customHeight="1">
      <c r="A73" s="504" t="s">
        <v>419</v>
      </c>
      <c r="B73" s="240">
        <v>2</v>
      </c>
      <c r="C73" s="238">
        <v>2</v>
      </c>
      <c r="D73" s="241">
        <f t="shared" si="20"/>
        <v>4</v>
      </c>
      <c r="E73" s="237">
        <v>8</v>
      </c>
      <c r="F73" s="238">
        <v>12</v>
      </c>
      <c r="G73" s="239">
        <f>SUM(E73:F73)</f>
        <v>20</v>
      </c>
      <c r="H73" s="240">
        <v>7</v>
      </c>
      <c r="I73" s="238">
        <v>12</v>
      </c>
      <c r="J73" s="241">
        <f t="shared" si="22"/>
        <v>19</v>
      </c>
      <c r="K73" s="237">
        <f t="shared" si="23"/>
        <v>17</v>
      </c>
      <c r="L73" s="238">
        <f t="shared" si="23"/>
        <v>26</v>
      </c>
      <c r="M73" s="239">
        <f t="shared" si="23"/>
        <v>43</v>
      </c>
      <c r="N73" s="465"/>
      <c r="O73" s="203"/>
    </row>
    <row r="74" spans="1:15" ht="30" customHeight="1">
      <c r="A74" s="368" t="s">
        <v>6</v>
      </c>
      <c r="B74" s="245">
        <f aca="true" t="shared" si="24" ref="B74:J74">SUM(B57:B73)</f>
        <v>29</v>
      </c>
      <c r="C74" s="243">
        <f t="shared" si="24"/>
        <v>83</v>
      </c>
      <c r="D74" s="257">
        <f t="shared" si="24"/>
        <v>112</v>
      </c>
      <c r="E74" s="242">
        <f t="shared" si="24"/>
        <v>70</v>
      </c>
      <c r="F74" s="243">
        <f t="shared" si="24"/>
        <v>211</v>
      </c>
      <c r="G74" s="258">
        <f t="shared" si="24"/>
        <v>281</v>
      </c>
      <c r="H74" s="245">
        <f t="shared" si="24"/>
        <v>12</v>
      </c>
      <c r="I74" s="243">
        <f t="shared" si="24"/>
        <v>27</v>
      </c>
      <c r="J74" s="257">
        <f t="shared" si="24"/>
        <v>39</v>
      </c>
      <c r="K74" s="242">
        <f t="shared" si="23"/>
        <v>111</v>
      </c>
      <c r="L74" s="243">
        <f t="shared" si="23"/>
        <v>321</v>
      </c>
      <c r="M74" s="258">
        <f t="shared" si="23"/>
        <v>432</v>
      </c>
      <c r="N74" s="475" t="s">
        <v>182</v>
      </c>
      <c r="O74" s="472" t="s">
        <v>202</v>
      </c>
    </row>
    <row r="76" spans="1:15" ht="24.75" customHeight="1">
      <c r="A76" s="505" t="s">
        <v>174</v>
      </c>
      <c r="B76" s="505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6"/>
      <c r="O76" s="506"/>
    </row>
    <row r="77" spans="1:15" ht="34.5" customHeight="1">
      <c r="A77" s="663" t="s">
        <v>379</v>
      </c>
      <c r="B77" s="663"/>
      <c r="C77" s="663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</row>
    <row r="78" spans="1:15" ht="27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507"/>
      <c r="O78" s="77" t="s">
        <v>269</v>
      </c>
    </row>
    <row r="79" spans="1:15" ht="21" customHeight="1">
      <c r="A79" s="667" t="s">
        <v>175</v>
      </c>
      <c r="B79" s="664" t="s">
        <v>376</v>
      </c>
      <c r="C79" s="665"/>
      <c r="D79" s="666"/>
      <c r="E79" s="665" t="s">
        <v>377</v>
      </c>
      <c r="F79" s="665"/>
      <c r="G79" s="665"/>
      <c r="H79" s="664" t="s">
        <v>378</v>
      </c>
      <c r="I79" s="665"/>
      <c r="J79" s="666"/>
      <c r="K79" s="488" t="s">
        <v>6</v>
      </c>
      <c r="L79" s="458"/>
      <c r="M79" s="489"/>
      <c r="N79" s="459" t="s">
        <v>176</v>
      </c>
      <c r="O79" s="459"/>
    </row>
    <row r="80" spans="1:15" ht="21" customHeight="1">
      <c r="A80" s="668"/>
      <c r="B80" s="165" t="s">
        <v>4</v>
      </c>
      <c r="C80" s="363" t="s">
        <v>5</v>
      </c>
      <c r="D80" s="461" t="s">
        <v>6</v>
      </c>
      <c r="E80" s="168" t="s">
        <v>4</v>
      </c>
      <c r="F80" s="363" t="s">
        <v>5</v>
      </c>
      <c r="G80" s="460" t="s">
        <v>6</v>
      </c>
      <c r="H80" s="165" t="s">
        <v>4</v>
      </c>
      <c r="I80" s="363" t="s">
        <v>5</v>
      </c>
      <c r="J80" s="461" t="s">
        <v>6</v>
      </c>
      <c r="K80" s="168" t="s">
        <v>4</v>
      </c>
      <c r="L80" s="363" t="s">
        <v>5</v>
      </c>
      <c r="M80" s="460" t="s">
        <v>6</v>
      </c>
      <c r="N80" s="462" t="s">
        <v>177</v>
      </c>
      <c r="O80" s="462" t="s">
        <v>178</v>
      </c>
    </row>
    <row r="81" spans="1:15" ht="21" customHeight="1">
      <c r="A81" s="499" t="s">
        <v>194</v>
      </c>
      <c r="B81" s="263"/>
      <c r="C81" s="264"/>
      <c r="D81" s="260"/>
      <c r="E81" s="265"/>
      <c r="F81" s="264"/>
      <c r="G81" s="259"/>
      <c r="H81" s="263"/>
      <c r="I81" s="264"/>
      <c r="J81" s="260"/>
      <c r="K81" s="265"/>
      <c r="L81" s="264"/>
      <c r="M81" s="239"/>
      <c r="N81" s="508"/>
      <c r="O81" s="204"/>
    </row>
    <row r="82" spans="1:15" ht="21" customHeight="1">
      <c r="A82" s="498" t="s">
        <v>391</v>
      </c>
      <c r="B82" s="235">
        <v>2</v>
      </c>
      <c r="C82" s="233">
        <v>0</v>
      </c>
      <c r="D82" s="236">
        <f>SUM(B82:C82)</f>
        <v>2</v>
      </c>
      <c r="E82" s="232">
        <v>1</v>
      </c>
      <c r="F82" s="233">
        <v>0</v>
      </c>
      <c r="G82" s="234">
        <f>SUM(E82:F82)</f>
        <v>1</v>
      </c>
      <c r="H82" s="235">
        <v>0</v>
      </c>
      <c r="I82" s="233">
        <v>0</v>
      </c>
      <c r="J82" s="236">
        <f>SUM(H82:I82)</f>
        <v>0</v>
      </c>
      <c r="K82" s="232">
        <f aca="true" t="shared" si="25" ref="K82:M85">SUM(B82+E82+H82)</f>
        <v>3</v>
      </c>
      <c r="L82" s="233">
        <f t="shared" si="25"/>
        <v>0</v>
      </c>
      <c r="M82" s="234">
        <f t="shared" si="25"/>
        <v>3</v>
      </c>
      <c r="N82" s="467"/>
      <c r="O82" s="468"/>
    </row>
    <row r="83" spans="1:15" ht="21" customHeight="1">
      <c r="A83" s="503" t="s">
        <v>393</v>
      </c>
      <c r="B83" s="235">
        <v>26</v>
      </c>
      <c r="C83" s="233">
        <v>2</v>
      </c>
      <c r="D83" s="236">
        <f>SUM(B83:C83)</f>
        <v>28</v>
      </c>
      <c r="E83" s="232">
        <v>5</v>
      </c>
      <c r="F83" s="233">
        <v>0</v>
      </c>
      <c r="G83" s="234">
        <f>SUM(E83:F83)</f>
        <v>5</v>
      </c>
      <c r="H83" s="235">
        <v>1</v>
      </c>
      <c r="I83" s="233">
        <v>0</v>
      </c>
      <c r="J83" s="236">
        <f>SUM(H83:I83)</f>
        <v>1</v>
      </c>
      <c r="K83" s="232">
        <f t="shared" si="25"/>
        <v>32</v>
      </c>
      <c r="L83" s="233">
        <f t="shared" si="25"/>
        <v>2</v>
      </c>
      <c r="M83" s="234">
        <f t="shared" si="25"/>
        <v>34</v>
      </c>
      <c r="N83" s="467"/>
      <c r="O83" s="468"/>
    </row>
    <row r="84" spans="1:15" ht="21" customHeight="1">
      <c r="A84" s="497" t="s">
        <v>392</v>
      </c>
      <c r="B84" s="235">
        <v>4</v>
      </c>
      <c r="C84" s="233">
        <v>0</v>
      </c>
      <c r="D84" s="236">
        <f>SUM(B84:C84)</f>
        <v>4</v>
      </c>
      <c r="E84" s="232">
        <v>3</v>
      </c>
      <c r="F84" s="233">
        <v>0</v>
      </c>
      <c r="G84" s="234">
        <f>SUM(E84:F84)</f>
        <v>3</v>
      </c>
      <c r="H84" s="235">
        <v>0</v>
      </c>
      <c r="I84" s="233">
        <v>0</v>
      </c>
      <c r="J84" s="236">
        <f>SUM(H84:I84)</f>
        <v>0</v>
      </c>
      <c r="K84" s="232">
        <f t="shared" si="25"/>
        <v>7</v>
      </c>
      <c r="L84" s="233">
        <f t="shared" si="25"/>
        <v>0</v>
      </c>
      <c r="M84" s="234">
        <f t="shared" si="25"/>
        <v>7</v>
      </c>
      <c r="N84" s="467"/>
      <c r="O84" s="468"/>
    </row>
    <row r="85" spans="1:15" ht="21" customHeight="1">
      <c r="A85" s="501" t="s">
        <v>420</v>
      </c>
      <c r="B85" s="251">
        <v>0</v>
      </c>
      <c r="C85" s="266">
        <v>0</v>
      </c>
      <c r="D85" s="250">
        <f>SUM(B85:C85)</f>
        <v>0</v>
      </c>
      <c r="E85" s="248">
        <v>39</v>
      </c>
      <c r="F85" s="252">
        <v>63</v>
      </c>
      <c r="G85" s="249">
        <f>SUM(E85:F85)</f>
        <v>102</v>
      </c>
      <c r="H85" s="251">
        <v>3</v>
      </c>
      <c r="I85" s="252">
        <v>0</v>
      </c>
      <c r="J85" s="250">
        <f>SUM(H85:I85)</f>
        <v>3</v>
      </c>
      <c r="K85" s="248">
        <f t="shared" si="25"/>
        <v>42</v>
      </c>
      <c r="L85" s="252">
        <f t="shared" si="25"/>
        <v>63</v>
      </c>
      <c r="M85" s="249">
        <f t="shared" si="25"/>
        <v>105</v>
      </c>
      <c r="N85" s="509" t="s">
        <v>453</v>
      </c>
      <c r="O85" s="485" t="s">
        <v>438</v>
      </c>
    </row>
    <row r="86" spans="1:15" ht="21" customHeight="1">
      <c r="A86" s="164" t="s">
        <v>6</v>
      </c>
      <c r="B86" s="267">
        <f aca="true" t="shared" si="26" ref="B86:M86">SUM(B81:B85)</f>
        <v>32</v>
      </c>
      <c r="C86" s="243">
        <f t="shared" si="26"/>
        <v>2</v>
      </c>
      <c r="D86" s="242">
        <f t="shared" si="26"/>
        <v>34</v>
      </c>
      <c r="E86" s="267">
        <f t="shared" si="26"/>
        <v>48</v>
      </c>
      <c r="F86" s="243">
        <f t="shared" si="26"/>
        <v>63</v>
      </c>
      <c r="G86" s="242">
        <f t="shared" si="26"/>
        <v>111</v>
      </c>
      <c r="H86" s="267">
        <f t="shared" si="26"/>
        <v>4</v>
      </c>
      <c r="I86" s="243">
        <f t="shared" si="26"/>
        <v>0</v>
      </c>
      <c r="J86" s="242">
        <f t="shared" si="26"/>
        <v>4</v>
      </c>
      <c r="K86" s="267">
        <f t="shared" si="26"/>
        <v>84</v>
      </c>
      <c r="L86" s="243">
        <f t="shared" si="26"/>
        <v>65</v>
      </c>
      <c r="M86" s="242">
        <f t="shared" si="26"/>
        <v>149</v>
      </c>
      <c r="N86" s="474" t="s">
        <v>453</v>
      </c>
      <c r="O86" s="475" t="s">
        <v>438</v>
      </c>
    </row>
    <row r="87" spans="1:15" s="512" customFormat="1" ht="32.25" thickBot="1">
      <c r="A87" s="410" t="s">
        <v>195</v>
      </c>
      <c r="B87" s="410">
        <f aca="true" t="shared" si="27" ref="B87:J87">SUM(B18+B31+B34+B37+B49+B52+B54+B86+B74)</f>
        <v>82</v>
      </c>
      <c r="C87" s="412">
        <f t="shared" si="27"/>
        <v>217</v>
      </c>
      <c r="D87" s="411">
        <f t="shared" si="27"/>
        <v>299</v>
      </c>
      <c r="E87" s="392">
        <f t="shared" si="27"/>
        <v>409</v>
      </c>
      <c r="F87" s="392">
        <f t="shared" si="27"/>
        <v>1475</v>
      </c>
      <c r="G87" s="392">
        <f t="shared" si="27"/>
        <v>1884</v>
      </c>
      <c r="H87" s="392">
        <f t="shared" si="27"/>
        <v>124</v>
      </c>
      <c r="I87" s="392">
        <f t="shared" si="27"/>
        <v>294</v>
      </c>
      <c r="J87" s="392">
        <f t="shared" si="27"/>
        <v>418</v>
      </c>
      <c r="K87" s="392">
        <f>SUM(K18+K31+K34+K37+K49+K52+K55+K74+K86)</f>
        <v>615</v>
      </c>
      <c r="L87" s="392">
        <f>SUM(L18+L31+L34+L37+L49+L52+L55+L74+L86)</f>
        <v>1986</v>
      </c>
      <c r="M87" s="392">
        <f>SUM(M18+M31+M34+M37+M49+M52+M55+M74+M86)</f>
        <v>2601</v>
      </c>
      <c r="N87" s="510" t="s">
        <v>454</v>
      </c>
      <c r="O87" s="511" t="s">
        <v>455</v>
      </c>
    </row>
    <row r="88" ht="21" customHeight="1" thickTop="1"/>
    <row r="89" ht="21" customHeight="1">
      <c r="A89" s="454" t="s">
        <v>271</v>
      </c>
    </row>
    <row r="90" spans="1:13" ht="26.25" customHeight="1">
      <c r="A90" s="513" t="s">
        <v>196</v>
      </c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</row>
    <row r="91" spans="1:13" ht="26.25" customHeight="1">
      <c r="A91" s="663" t="s">
        <v>380</v>
      </c>
      <c r="B91" s="663"/>
      <c r="C91" s="663"/>
      <c r="D91" s="663"/>
      <c r="E91" s="663"/>
      <c r="F91" s="663"/>
      <c r="G91" s="663"/>
      <c r="H91" s="663"/>
      <c r="I91" s="663"/>
      <c r="J91" s="663"/>
      <c r="K91" s="663"/>
      <c r="L91" s="663"/>
      <c r="M91" s="663"/>
    </row>
    <row r="92" spans="1:13" ht="21" customHeight="1">
      <c r="A92" s="514"/>
      <c r="B92" s="514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457" t="s">
        <v>270</v>
      </c>
    </row>
    <row r="93" spans="1:13" ht="23.25" customHeight="1">
      <c r="A93" s="515" t="s">
        <v>175</v>
      </c>
      <c r="B93" s="664" t="s">
        <v>376</v>
      </c>
      <c r="C93" s="665"/>
      <c r="D93" s="666"/>
      <c r="E93" s="665" t="s">
        <v>377</v>
      </c>
      <c r="F93" s="665"/>
      <c r="G93" s="665"/>
      <c r="H93" s="664" t="s">
        <v>378</v>
      </c>
      <c r="I93" s="665"/>
      <c r="J93" s="666"/>
      <c r="K93" s="458" t="s">
        <v>6</v>
      </c>
      <c r="L93" s="458"/>
      <c r="M93" s="458"/>
    </row>
    <row r="94" spans="1:13" ht="23.25" customHeight="1">
      <c r="A94" s="516"/>
      <c r="B94" s="165" t="s">
        <v>4</v>
      </c>
      <c r="C94" s="363" t="s">
        <v>5</v>
      </c>
      <c r="D94" s="166" t="s">
        <v>6</v>
      </c>
      <c r="E94" s="168" t="s">
        <v>4</v>
      </c>
      <c r="F94" s="363" t="s">
        <v>5</v>
      </c>
      <c r="G94" s="460" t="s">
        <v>6</v>
      </c>
      <c r="H94" s="165" t="s">
        <v>4</v>
      </c>
      <c r="I94" s="363" t="s">
        <v>5</v>
      </c>
      <c r="J94" s="461" t="s">
        <v>6</v>
      </c>
      <c r="K94" s="165" t="s">
        <v>4</v>
      </c>
      <c r="L94" s="363" t="s">
        <v>5</v>
      </c>
      <c r="M94" s="461" t="s">
        <v>6</v>
      </c>
    </row>
    <row r="95" spans="1:13" ht="21" customHeight="1">
      <c r="A95" s="463" t="s">
        <v>28</v>
      </c>
      <c r="B95" s="133"/>
      <c r="C95" s="78"/>
      <c r="D95" s="517"/>
      <c r="E95" s="80"/>
      <c r="F95" s="78"/>
      <c r="G95" s="77"/>
      <c r="H95" s="133"/>
      <c r="I95" s="78"/>
      <c r="J95" s="517"/>
      <c r="K95" s="133"/>
      <c r="L95" s="78"/>
      <c r="M95" s="517"/>
    </row>
    <row r="96" spans="1:14" ht="21" customHeight="1">
      <c r="A96" s="466" t="s">
        <v>381</v>
      </c>
      <c r="B96" s="235">
        <v>0</v>
      </c>
      <c r="C96" s="233">
        <v>0</v>
      </c>
      <c r="D96" s="236">
        <f aca="true" t="shared" si="28" ref="D96:D105">SUM(B96:C96)</f>
        <v>0</v>
      </c>
      <c r="E96" s="232">
        <v>1</v>
      </c>
      <c r="F96" s="233">
        <v>4</v>
      </c>
      <c r="G96" s="234">
        <f aca="true" t="shared" si="29" ref="G96:G105">SUM(E96:F96)</f>
        <v>5</v>
      </c>
      <c r="H96" s="235">
        <v>7</v>
      </c>
      <c r="I96" s="233">
        <v>22</v>
      </c>
      <c r="J96" s="236">
        <f aca="true" t="shared" si="30" ref="J96:J105">SUM(H96:I96)</f>
        <v>29</v>
      </c>
      <c r="K96" s="235">
        <f aca="true" t="shared" si="31" ref="K96:M105">SUM(B96+E96+H96)</f>
        <v>8</v>
      </c>
      <c r="L96" s="233">
        <f t="shared" si="31"/>
        <v>26</v>
      </c>
      <c r="M96" s="236">
        <f t="shared" si="31"/>
        <v>34</v>
      </c>
      <c r="N96" s="518"/>
    </row>
    <row r="97" spans="1:14" ht="21" customHeight="1">
      <c r="A97" s="469" t="s">
        <v>382</v>
      </c>
      <c r="B97" s="235">
        <v>3</v>
      </c>
      <c r="C97" s="233">
        <v>3</v>
      </c>
      <c r="D97" s="236">
        <f t="shared" si="28"/>
        <v>6</v>
      </c>
      <c r="E97" s="232">
        <v>36</v>
      </c>
      <c r="F97" s="233">
        <v>42</v>
      </c>
      <c r="G97" s="234">
        <f t="shared" si="29"/>
        <v>78</v>
      </c>
      <c r="H97" s="235">
        <v>4</v>
      </c>
      <c r="I97" s="233">
        <v>9</v>
      </c>
      <c r="J97" s="236">
        <f t="shared" si="30"/>
        <v>13</v>
      </c>
      <c r="K97" s="235">
        <f t="shared" si="31"/>
        <v>43</v>
      </c>
      <c r="L97" s="233">
        <f t="shared" si="31"/>
        <v>54</v>
      </c>
      <c r="M97" s="236">
        <f t="shared" si="31"/>
        <v>97</v>
      </c>
      <c r="N97" s="518"/>
    </row>
    <row r="98" spans="1:14" ht="21" customHeight="1">
      <c r="A98" s="469" t="s">
        <v>383</v>
      </c>
      <c r="B98" s="235">
        <v>0</v>
      </c>
      <c r="C98" s="233">
        <v>0</v>
      </c>
      <c r="D98" s="236">
        <f t="shared" si="28"/>
        <v>0</v>
      </c>
      <c r="E98" s="232">
        <v>0</v>
      </c>
      <c r="F98" s="233">
        <v>5</v>
      </c>
      <c r="G98" s="234">
        <f t="shared" si="29"/>
        <v>5</v>
      </c>
      <c r="H98" s="235">
        <v>5</v>
      </c>
      <c r="I98" s="233">
        <v>14</v>
      </c>
      <c r="J98" s="236">
        <f t="shared" si="30"/>
        <v>19</v>
      </c>
      <c r="K98" s="235">
        <f t="shared" si="31"/>
        <v>5</v>
      </c>
      <c r="L98" s="233">
        <f t="shared" si="31"/>
        <v>19</v>
      </c>
      <c r="M98" s="268">
        <f t="shared" si="31"/>
        <v>24</v>
      </c>
      <c r="N98" s="518"/>
    </row>
    <row r="99" spans="1:14" ht="21" customHeight="1">
      <c r="A99" s="469" t="s">
        <v>234</v>
      </c>
      <c r="B99" s="235">
        <v>0</v>
      </c>
      <c r="C99" s="233">
        <v>0</v>
      </c>
      <c r="D99" s="236">
        <f t="shared" si="28"/>
        <v>0</v>
      </c>
      <c r="E99" s="232">
        <v>0</v>
      </c>
      <c r="F99" s="233">
        <v>2</v>
      </c>
      <c r="G99" s="234">
        <f t="shared" si="29"/>
        <v>2</v>
      </c>
      <c r="H99" s="235">
        <v>0</v>
      </c>
      <c r="I99" s="233">
        <v>1</v>
      </c>
      <c r="J99" s="236">
        <f t="shared" si="30"/>
        <v>1</v>
      </c>
      <c r="K99" s="235">
        <f t="shared" si="31"/>
        <v>0</v>
      </c>
      <c r="L99" s="233">
        <f t="shared" si="31"/>
        <v>3</v>
      </c>
      <c r="M99" s="236">
        <f t="shared" si="31"/>
        <v>3</v>
      </c>
      <c r="N99" s="518"/>
    </row>
    <row r="100" spans="1:14" ht="21" customHeight="1">
      <c r="A100" s="466" t="s">
        <v>384</v>
      </c>
      <c r="B100" s="235">
        <v>0</v>
      </c>
      <c r="C100" s="233">
        <v>1</v>
      </c>
      <c r="D100" s="236">
        <f t="shared" si="28"/>
        <v>1</v>
      </c>
      <c r="E100" s="232">
        <v>3</v>
      </c>
      <c r="F100" s="233">
        <v>13</v>
      </c>
      <c r="G100" s="234">
        <f t="shared" si="29"/>
        <v>16</v>
      </c>
      <c r="H100" s="235">
        <v>7</v>
      </c>
      <c r="I100" s="233">
        <v>16</v>
      </c>
      <c r="J100" s="236">
        <f t="shared" si="30"/>
        <v>23</v>
      </c>
      <c r="K100" s="235">
        <f t="shared" si="31"/>
        <v>10</v>
      </c>
      <c r="L100" s="233">
        <f t="shared" si="31"/>
        <v>30</v>
      </c>
      <c r="M100" s="236">
        <f t="shared" si="31"/>
        <v>40</v>
      </c>
      <c r="N100" s="518"/>
    </row>
    <row r="101" spans="1:14" ht="21" customHeight="1">
      <c r="A101" s="469" t="s">
        <v>385</v>
      </c>
      <c r="B101" s="235">
        <v>1</v>
      </c>
      <c r="C101" s="233">
        <v>0</v>
      </c>
      <c r="D101" s="236">
        <f t="shared" si="28"/>
        <v>1</v>
      </c>
      <c r="E101" s="232">
        <v>0</v>
      </c>
      <c r="F101" s="233">
        <v>0</v>
      </c>
      <c r="G101" s="234">
        <f t="shared" si="29"/>
        <v>0</v>
      </c>
      <c r="H101" s="235">
        <v>10</v>
      </c>
      <c r="I101" s="233">
        <v>3</v>
      </c>
      <c r="J101" s="236">
        <f t="shared" si="30"/>
        <v>13</v>
      </c>
      <c r="K101" s="235">
        <f t="shared" si="31"/>
        <v>11</v>
      </c>
      <c r="L101" s="233">
        <f t="shared" si="31"/>
        <v>3</v>
      </c>
      <c r="M101" s="236">
        <f t="shared" si="31"/>
        <v>14</v>
      </c>
      <c r="N101" s="518"/>
    </row>
    <row r="102" spans="1:14" ht="21" customHeight="1">
      <c r="A102" s="469" t="s">
        <v>386</v>
      </c>
      <c r="B102" s="235">
        <v>1</v>
      </c>
      <c r="C102" s="233">
        <v>1</v>
      </c>
      <c r="D102" s="236">
        <f t="shared" si="28"/>
        <v>2</v>
      </c>
      <c r="E102" s="232">
        <v>0</v>
      </c>
      <c r="F102" s="233">
        <v>2</v>
      </c>
      <c r="G102" s="234">
        <f t="shared" si="29"/>
        <v>2</v>
      </c>
      <c r="H102" s="235">
        <v>0</v>
      </c>
      <c r="I102" s="233">
        <v>4</v>
      </c>
      <c r="J102" s="236">
        <f t="shared" si="30"/>
        <v>4</v>
      </c>
      <c r="K102" s="235">
        <f t="shared" si="31"/>
        <v>1</v>
      </c>
      <c r="L102" s="233">
        <f t="shared" si="31"/>
        <v>7</v>
      </c>
      <c r="M102" s="236">
        <f t="shared" si="31"/>
        <v>8</v>
      </c>
      <c r="N102" s="518"/>
    </row>
    <row r="103" spans="1:14" ht="21" customHeight="1">
      <c r="A103" s="469" t="s">
        <v>387</v>
      </c>
      <c r="B103" s="235">
        <v>0</v>
      </c>
      <c r="C103" s="233">
        <v>0</v>
      </c>
      <c r="D103" s="236">
        <f t="shared" si="28"/>
        <v>0</v>
      </c>
      <c r="E103" s="232">
        <v>0</v>
      </c>
      <c r="F103" s="233">
        <v>0</v>
      </c>
      <c r="G103" s="234">
        <f t="shared" si="29"/>
        <v>0</v>
      </c>
      <c r="H103" s="235">
        <v>0</v>
      </c>
      <c r="I103" s="233">
        <v>2</v>
      </c>
      <c r="J103" s="236">
        <f t="shared" si="30"/>
        <v>2</v>
      </c>
      <c r="K103" s="235">
        <f t="shared" si="31"/>
        <v>0</v>
      </c>
      <c r="L103" s="233">
        <f t="shared" si="31"/>
        <v>2</v>
      </c>
      <c r="M103" s="236">
        <f t="shared" si="31"/>
        <v>2</v>
      </c>
      <c r="N103" s="518"/>
    </row>
    <row r="104" spans="1:13" ht="21" customHeight="1">
      <c r="A104" s="469" t="s">
        <v>388</v>
      </c>
      <c r="B104" s="235">
        <v>2</v>
      </c>
      <c r="C104" s="233">
        <v>16</v>
      </c>
      <c r="D104" s="236">
        <f t="shared" si="28"/>
        <v>18</v>
      </c>
      <c r="E104" s="232">
        <v>0</v>
      </c>
      <c r="F104" s="233">
        <v>3</v>
      </c>
      <c r="G104" s="234">
        <f t="shared" si="29"/>
        <v>3</v>
      </c>
      <c r="H104" s="235">
        <v>2</v>
      </c>
      <c r="I104" s="233">
        <v>11</v>
      </c>
      <c r="J104" s="236">
        <f t="shared" si="30"/>
        <v>13</v>
      </c>
      <c r="K104" s="235">
        <f t="shared" si="31"/>
        <v>4</v>
      </c>
      <c r="L104" s="233">
        <f t="shared" si="31"/>
        <v>30</v>
      </c>
      <c r="M104" s="236">
        <f t="shared" si="31"/>
        <v>34</v>
      </c>
    </row>
    <row r="105" spans="1:13" ht="21" customHeight="1">
      <c r="A105" s="612" t="s">
        <v>389</v>
      </c>
      <c r="B105" s="235">
        <v>0</v>
      </c>
      <c r="C105" s="233">
        <v>2</v>
      </c>
      <c r="D105" s="275">
        <f t="shared" si="28"/>
        <v>2</v>
      </c>
      <c r="E105" s="232">
        <v>0</v>
      </c>
      <c r="F105" s="233">
        <v>4</v>
      </c>
      <c r="G105" s="362">
        <f t="shared" si="29"/>
        <v>4</v>
      </c>
      <c r="H105" s="235">
        <v>0</v>
      </c>
      <c r="I105" s="78">
        <v>5</v>
      </c>
      <c r="J105" s="275">
        <f t="shared" si="30"/>
        <v>5</v>
      </c>
      <c r="K105" s="235">
        <f t="shared" si="31"/>
        <v>0</v>
      </c>
      <c r="L105" s="78">
        <f t="shared" si="31"/>
        <v>11</v>
      </c>
      <c r="M105" s="275">
        <f t="shared" si="31"/>
        <v>11</v>
      </c>
    </row>
    <row r="106" spans="1:13" ht="21" customHeight="1">
      <c r="A106" s="164" t="s">
        <v>6</v>
      </c>
      <c r="B106" s="165">
        <f aca="true" t="shared" si="32" ref="B106:M106">SUM(B96:B105)</f>
        <v>7</v>
      </c>
      <c r="C106" s="363">
        <f t="shared" si="32"/>
        <v>23</v>
      </c>
      <c r="D106" s="168">
        <f t="shared" si="32"/>
        <v>30</v>
      </c>
      <c r="E106" s="165">
        <f t="shared" si="32"/>
        <v>40</v>
      </c>
      <c r="F106" s="363">
        <f t="shared" si="32"/>
        <v>75</v>
      </c>
      <c r="G106" s="168">
        <f t="shared" si="32"/>
        <v>115</v>
      </c>
      <c r="H106" s="165">
        <f t="shared" si="32"/>
        <v>35</v>
      </c>
      <c r="I106" s="363">
        <f t="shared" si="32"/>
        <v>87</v>
      </c>
      <c r="J106" s="168">
        <f t="shared" si="32"/>
        <v>122</v>
      </c>
      <c r="K106" s="165">
        <f t="shared" si="32"/>
        <v>82</v>
      </c>
      <c r="L106" s="363">
        <f t="shared" si="32"/>
        <v>185</v>
      </c>
      <c r="M106" s="364">
        <f t="shared" si="32"/>
        <v>267</v>
      </c>
    </row>
    <row r="107" spans="1:13" ht="21" customHeight="1">
      <c r="A107" s="519" t="s">
        <v>75</v>
      </c>
      <c r="B107" s="365"/>
      <c r="C107" s="366"/>
      <c r="D107" s="138"/>
      <c r="E107" s="367"/>
      <c r="F107" s="366"/>
      <c r="G107" s="192"/>
      <c r="H107" s="365"/>
      <c r="I107" s="366"/>
      <c r="J107" s="192"/>
      <c r="K107" s="365"/>
      <c r="L107" s="366"/>
      <c r="M107" s="186"/>
    </row>
    <row r="108" spans="1:13" ht="21" customHeight="1">
      <c r="A108" s="469" t="s">
        <v>390</v>
      </c>
      <c r="B108" s="235">
        <v>1</v>
      </c>
      <c r="C108" s="233">
        <v>3</v>
      </c>
      <c r="D108" s="275">
        <f>SUM(B108:C108)</f>
        <v>4</v>
      </c>
      <c r="E108" s="232">
        <v>1</v>
      </c>
      <c r="F108" s="233">
        <v>4</v>
      </c>
      <c r="G108" s="362">
        <f>SUM(E108:F108)</f>
        <v>5</v>
      </c>
      <c r="H108" s="235">
        <v>5</v>
      </c>
      <c r="I108" s="233">
        <v>10</v>
      </c>
      <c r="J108" s="275">
        <f>SUM(H108:I108)</f>
        <v>15</v>
      </c>
      <c r="K108" s="133">
        <f>SUM(B108+E108+H108)</f>
        <v>7</v>
      </c>
      <c r="L108" s="78">
        <f>SUM(C108+F108+I108)</f>
        <v>17</v>
      </c>
      <c r="M108" s="275">
        <f>SUM(D108+G108+J108)</f>
        <v>24</v>
      </c>
    </row>
    <row r="109" spans="1:13" ht="21" customHeight="1">
      <c r="A109" s="164" t="s">
        <v>6</v>
      </c>
      <c r="B109" s="368">
        <f aca="true" t="shared" si="33" ref="B109:M109">SUM(B108)</f>
        <v>1</v>
      </c>
      <c r="C109" s="363">
        <f t="shared" si="33"/>
        <v>3</v>
      </c>
      <c r="D109" s="168">
        <f t="shared" si="33"/>
        <v>4</v>
      </c>
      <c r="E109" s="368">
        <f t="shared" si="33"/>
        <v>1</v>
      </c>
      <c r="F109" s="363">
        <f t="shared" si="33"/>
        <v>4</v>
      </c>
      <c r="G109" s="168">
        <f t="shared" si="33"/>
        <v>5</v>
      </c>
      <c r="H109" s="368">
        <f t="shared" si="33"/>
        <v>5</v>
      </c>
      <c r="I109" s="363">
        <f t="shared" si="33"/>
        <v>10</v>
      </c>
      <c r="J109" s="168">
        <f t="shared" si="33"/>
        <v>15</v>
      </c>
      <c r="K109" s="368">
        <f t="shared" si="33"/>
        <v>7</v>
      </c>
      <c r="L109" s="363">
        <f t="shared" si="33"/>
        <v>17</v>
      </c>
      <c r="M109" s="166">
        <f t="shared" si="33"/>
        <v>24</v>
      </c>
    </row>
    <row r="110" spans="1:13" ht="21" customHeight="1">
      <c r="A110" s="499" t="s">
        <v>197</v>
      </c>
      <c r="B110" s="365"/>
      <c r="C110" s="366"/>
      <c r="D110" s="369"/>
      <c r="E110" s="367"/>
      <c r="F110" s="366"/>
      <c r="G110" s="192"/>
      <c r="H110" s="365"/>
      <c r="I110" s="366"/>
      <c r="J110" s="192"/>
      <c r="K110" s="365"/>
      <c r="L110" s="366"/>
      <c r="M110" s="186"/>
    </row>
    <row r="111" spans="1:13" ht="21" customHeight="1">
      <c r="A111" s="469" t="s">
        <v>392</v>
      </c>
      <c r="B111" s="235">
        <v>0</v>
      </c>
      <c r="C111" s="233">
        <v>1</v>
      </c>
      <c r="D111" s="236">
        <f>SUM(B111:C111)</f>
        <v>1</v>
      </c>
      <c r="E111" s="232">
        <v>1</v>
      </c>
      <c r="F111" s="233">
        <v>0</v>
      </c>
      <c r="G111" s="234">
        <f>SUM(E111:F111)</f>
        <v>1</v>
      </c>
      <c r="H111" s="235">
        <v>13</v>
      </c>
      <c r="I111" s="233">
        <v>26</v>
      </c>
      <c r="J111" s="236">
        <f>SUM(H111:I111)</f>
        <v>39</v>
      </c>
      <c r="K111" s="235">
        <f aca="true" t="shared" si="34" ref="K111:M112">SUM(B111+E111+H111)</f>
        <v>14</v>
      </c>
      <c r="L111" s="233">
        <f t="shared" si="34"/>
        <v>27</v>
      </c>
      <c r="M111" s="236">
        <f t="shared" si="34"/>
        <v>41</v>
      </c>
    </row>
    <row r="112" spans="1:14" ht="21" customHeight="1">
      <c r="A112" s="520" t="s">
        <v>393</v>
      </c>
      <c r="B112" s="133">
        <v>2</v>
      </c>
      <c r="C112" s="78">
        <v>0</v>
      </c>
      <c r="D112" s="370">
        <f>SUM(B112:C112)</f>
        <v>2</v>
      </c>
      <c r="E112" s="80">
        <v>0</v>
      </c>
      <c r="F112" s="78">
        <v>0</v>
      </c>
      <c r="G112" s="371">
        <f>SUM(E112:F112)</f>
        <v>0</v>
      </c>
      <c r="H112" s="133">
        <v>13</v>
      </c>
      <c r="I112" s="78">
        <v>7</v>
      </c>
      <c r="J112" s="370">
        <f>SUM(H112:I112)</f>
        <v>20</v>
      </c>
      <c r="K112" s="133">
        <f t="shared" si="34"/>
        <v>15</v>
      </c>
      <c r="L112" s="78">
        <f t="shared" si="34"/>
        <v>7</v>
      </c>
      <c r="M112" s="370">
        <f t="shared" si="34"/>
        <v>22</v>
      </c>
      <c r="N112" s="521"/>
    </row>
    <row r="113" spans="1:13" ht="21" customHeight="1">
      <c r="A113" s="164" t="s">
        <v>6</v>
      </c>
      <c r="B113" s="368">
        <f aca="true" t="shared" si="35" ref="B113:M113">SUM(B111:B112)</f>
        <v>2</v>
      </c>
      <c r="C113" s="363">
        <f t="shared" si="35"/>
        <v>1</v>
      </c>
      <c r="D113" s="168">
        <f t="shared" si="35"/>
        <v>3</v>
      </c>
      <c r="E113" s="368">
        <f t="shared" si="35"/>
        <v>1</v>
      </c>
      <c r="F113" s="363">
        <f t="shared" si="35"/>
        <v>0</v>
      </c>
      <c r="G113" s="168">
        <f t="shared" si="35"/>
        <v>1</v>
      </c>
      <c r="H113" s="368">
        <f t="shared" si="35"/>
        <v>26</v>
      </c>
      <c r="I113" s="363">
        <f t="shared" si="35"/>
        <v>33</v>
      </c>
      <c r="J113" s="168">
        <f t="shared" si="35"/>
        <v>59</v>
      </c>
      <c r="K113" s="368">
        <f t="shared" si="35"/>
        <v>29</v>
      </c>
      <c r="L113" s="363">
        <f t="shared" si="35"/>
        <v>34</v>
      </c>
      <c r="M113" s="166">
        <f t="shared" si="35"/>
        <v>63</v>
      </c>
    </row>
    <row r="114" spans="1:13" ht="21" customHeight="1">
      <c r="A114" s="499" t="s">
        <v>27</v>
      </c>
      <c r="B114" s="365"/>
      <c r="C114" s="366"/>
      <c r="D114" s="275"/>
      <c r="E114" s="367"/>
      <c r="F114" s="366"/>
      <c r="G114" s="362"/>
      <c r="H114" s="365"/>
      <c r="I114" s="366"/>
      <c r="J114" s="275"/>
      <c r="K114" s="365"/>
      <c r="L114" s="366"/>
      <c r="M114" s="275"/>
    </row>
    <row r="115" spans="1:13" ht="21" customHeight="1">
      <c r="A115" s="469" t="s">
        <v>258</v>
      </c>
      <c r="B115" s="235">
        <v>1</v>
      </c>
      <c r="C115" s="233">
        <v>0</v>
      </c>
      <c r="D115" s="236">
        <f>SUM(B115:C115)</f>
        <v>1</v>
      </c>
      <c r="E115" s="232">
        <v>1</v>
      </c>
      <c r="F115" s="233">
        <v>0</v>
      </c>
      <c r="G115" s="234">
        <f>SUM(E115:F115)</f>
        <v>1</v>
      </c>
      <c r="H115" s="235">
        <v>0</v>
      </c>
      <c r="I115" s="233">
        <v>1</v>
      </c>
      <c r="J115" s="236">
        <f>SUM(H115:I115)</f>
        <v>1</v>
      </c>
      <c r="K115" s="235">
        <f aca="true" t="shared" si="36" ref="K115:M119">SUM(B115+E115+H115)</f>
        <v>2</v>
      </c>
      <c r="L115" s="233">
        <f t="shared" si="36"/>
        <v>1</v>
      </c>
      <c r="M115" s="236">
        <f t="shared" si="36"/>
        <v>3</v>
      </c>
    </row>
    <row r="116" spans="1:13" ht="21" customHeight="1">
      <c r="A116" s="469" t="s">
        <v>237</v>
      </c>
      <c r="B116" s="235">
        <v>0</v>
      </c>
      <c r="C116" s="233">
        <v>0</v>
      </c>
      <c r="D116" s="236">
        <f>SUM(B116:C116)</f>
        <v>0</v>
      </c>
      <c r="E116" s="232">
        <v>0</v>
      </c>
      <c r="F116" s="233">
        <v>1</v>
      </c>
      <c r="G116" s="234">
        <f>SUM(E116:F116)</f>
        <v>1</v>
      </c>
      <c r="H116" s="235">
        <v>0</v>
      </c>
      <c r="I116" s="233">
        <v>3</v>
      </c>
      <c r="J116" s="236">
        <f>SUM(H116:I116)</f>
        <v>3</v>
      </c>
      <c r="K116" s="235">
        <f t="shared" si="36"/>
        <v>0</v>
      </c>
      <c r="L116" s="233">
        <f t="shared" si="36"/>
        <v>4</v>
      </c>
      <c r="M116" s="236">
        <f t="shared" si="36"/>
        <v>4</v>
      </c>
    </row>
    <row r="117" spans="1:13" ht="21" customHeight="1">
      <c r="A117" s="469" t="s">
        <v>239</v>
      </c>
      <c r="B117" s="235">
        <v>0</v>
      </c>
      <c r="C117" s="233">
        <v>1</v>
      </c>
      <c r="D117" s="236">
        <f>SUM(B117:C117)</f>
        <v>1</v>
      </c>
      <c r="E117" s="232">
        <v>0</v>
      </c>
      <c r="F117" s="233">
        <v>0</v>
      </c>
      <c r="G117" s="234">
        <f>SUM(E117:F117)</f>
        <v>0</v>
      </c>
      <c r="H117" s="235">
        <v>0</v>
      </c>
      <c r="I117" s="233">
        <v>0</v>
      </c>
      <c r="J117" s="236">
        <f>SUM(H117:I117)</f>
        <v>0</v>
      </c>
      <c r="K117" s="235">
        <f t="shared" si="36"/>
        <v>0</v>
      </c>
      <c r="L117" s="233">
        <f t="shared" si="36"/>
        <v>1</v>
      </c>
      <c r="M117" s="236">
        <f t="shared" si="36"/>
        <v>1</v>
      </c>
    </row>
    <row r="118" spans="1:13" ht="21" customHeight="1">
      <c r="A118" s="469" t="s">
        <v>240</v>
      </c>
      <c r="B118" s="235">
        <v>0</v>
      </c>
      <c r="C118" s="233">
        <v>2</v>
      </c>
      <c r="D118" s="236">
        <f>SUM(B118:C118)</f>
        <v>2</v>
      </c>
      <c r="E118" s="232">
        <v>1</v>
      </c>
      <c r="F118" s="233">
        <v>1</v>
      </c>
      <c r="G118" s="234">
        <f>SUM(E118:F118)</f>
        <v>2</v>
      </c>
      <c r="H118" s="235">
        <v>0</v>
      </c>
      <c r="I118" s="233">
        <v>1</v>
      </c>
      <c r="J118" s="236">
        <f>SUM(H118:I118)</f>
        <v>1</v>
      </c>
      <c r="K118" s="235">
        <f t="shared" si="36"/>
        <v>1</v>
      </c>
      <c r="L118" s="233">
        <f t="shared" si="36"/>
        <v>4</v>
      </c>
      <c r="M118" s="236">
        <f t="shared" si="36"/>
        <v>5</v>
      </c>
    </row>
    <row r="119" spans="1:13" ht="21" customHeight="1">
      <c r="A119" s="522" t="s">
        <v>260</v>
      </c>
      <c r="B119" s="132">
        <v>0</v>
      </c>
      <c r="C119" s="78">
        <v>0</v>
      </c>
      <c r="D119" s="236">
        <f>SUM(B119:C119)</f>
        <v>0</v>
      </c>
      <c r="E119" s="77">
        <v>0</v>
      </c>
      <c r="F119" s="78">
        <v>0</v>
      </c>
      <c r="G119" s="234">
        <f>SUM(E119:F119)</f>
        <v>0</v>
      </c>
      <c r="H119" s="132">
        <v>2</v>
      </c>
      <c r="I119" s="78">
        <v>2</v>
      </c>
      <c r="J119" s="236">
        <f>SUM(H119:I119)</f>
        <v>4</v>
      </c>
      <c r="K119" s="235">
        <f t="shared" si="36"/>
        <v>2</v>
      </c>
      <c r="L119" s="233">
        <f t="shared" si="36"/>
        <v>2</v>
      </c>
      <c r="M119" s="236">
        <f t="shared" si="36"/>
        <v>4</v>
      </c>
    </row>
    <row r="120" spans="1:13" ht="21" customHeight="1">
      <c r="A120" s="164" t="s">
        <v>6</v>
      </c>
      <c r="B120" s="165">
        <f aca="true" t="shared" si="37" ref="B120:M120">SUM(B115:B119)</f>
        <v>1</v>
      </c>
      <c r="C120" s="363">
        <f t="shared" si="37"/>
        <v>3</v>
      </c>
      <c r="D120" s="374">
        <f t="shared" si="37"/>
        <v>4</v>
      </c>
      <c r="E120" s="165">
        <f t="shared" si="37"/>
        <v>2</v>
      </c>
      <c r="F120" s="363">
        <f t="shared" si="37"/>
        <v>2</v>
      </c>
      <c r="G120" s="374">
        <f t="shared" si="37"/>
        <v>4</v>
      </c>
      <c r="H120" s="165">
        <f t="shared" si="37"/>
        <v>2</v>
      </c>
      <c r="I120" s="363">
        <f t="shared" si="37"/>
        <v>7</v>
      </c>
      <c r="J120" s="374">
        <f t="shared" si="37"/>
        <v>9</v>
      </c>
      <c r="K120" s="165">
        <f t="shared" si="37"/>
        <v>5</v>
      </c>
      <c r="L120" s="363">
        <f t="shared" si="37"/>
        <v>12</v>
      </c>
      <c r="M120" s="364">
        <f t="shared" si="37"/>
        <v>17</v>
      </c>
    </row>
    <row r="121" spans="1:13" ht="21" customHeight="1">
      <c r="A121" s="463" t="s">
        <v>26</v>
      </c>
      <c r="B121" s="133"/>
      <c r="C121" s="78"/>
      <c r="D121" s="370"/>
      <c r="E121" s="80"/>
      <c r="F121" s="78"/>
      <c r="G121" s="371"/>
      <c r="H121" s="133"/>
      <c r="I121" s="78"/>
      <c r="J121" s="370"/>
      <c r="K121" s="133"/>
      <c r="L121" s="78"/>
      <c r="M121" s="370"/>
    </row>
    <row r="122" spans="1:13" ht="21" customHeight="1">
      <c r="A122" s="469" t="s">
        <v>421</v>
      </c>
      <c r="B122" s="235">
        <v>2</v>
      </c>
      <c r="C122" s="233">
        <v>1</v>
      </c>
      <c r="D122" s="236">
        <f>SUM(B122:C122)</f>
        <v>3</v>
      </c>
      <c r="E122" s="232">
        <v>0</v>
      </c>
      <c r="F122" s="233">
        <v>0</v>
      </c>
      <c r="G122" s="234">
        <f>SUM(E122:F122)</f>
        <v>0</v>
      </c>
      <c r="H122" s="235">
        <v>0</v>
      </c>
      <c r="I122" s="233">
        <v>0</v>
      </c>
      <c r="J122" s="236">
        <f>SUM(H122:I122)</f>
        <v>0</v>
      </c>
      <c r="K122" s="235">
        <f aca="true" t="shared" si="38" ref="K122:M125">SUM(B122+E122+H122)</f>
        <v>2</v>
      </c>
      <c r="L122" s="233">
        <f t="shared" si="38"/>
        <v>1</v>
      </c>
      <c r="M122" s="236">
        <f t="shared" si="38"/>
        <v>3</v>
      </c>
    </row>
    <row r="123" spans="1:13" ht="21" customHeight="1">
      <c r="A123" s="469" t="s">
        <v>422</v>
      </c>
      <c r="B123" s="235">
        <v>0</v>
      </c>
      <c r="C123" s="233">
        <v>0</v>
      </c>
      <c r="D123" s="236">
        <f>SUM(B123:C123)</f>
        <v>0</v>
      </c>
      <c r="E123" s="232">
        <v>1</v>
      </c>
      <c r="F123" s="233">
        <v>3</v>
      </c>
      <c r="G123" s="234">
        <f>SUM(E123:F123)</f>
        <v>4</v>
      </c>
      <c r="H123" s="235">
        <v>0</v>
      </c>
      <c r="I123" s="233">
        <v>1</v>
      </c>
      <c r="J123" s="236">
        <f>SUM(H123:I123)</f>
        <v>1</v>
      </c>
      <c r="K123" s="235">
        <f t="shared" si="38"/>
        <v>1</v>
      </c>
      <c r="L123" s="233">
        <f t="shared" si="38"/>
        <v>4</v>
      </c>
      <c r="M123" s="236">
        <f t="shared" si="38"/>
        <v>5</v>
      </c>
    </row>
    <row r="124" spans="1:13" ht="21" customHeight="1">
      <c r="A124" s="631" t="s">
        <v>423</v>
      </c>
      <c r="B124" s="270">
        <v>1</v>
      </c>
      <c r="C124" s="238">
        <v>1</v>
      </c>
      <c r="D124" s="241">
        <f>SUM(B124:C124)</f>
        <v>2</v>
      </c>
      <c r="E124" s="262">
        <v>2</v>
      </c>
      <c r="F124" s="238">
        <v>2</v>
      </c>
      <c r="G124" s="239">
        <f>SUM(E124:F124)</f>
        <v>4</v>
      </c>
      <c r="H124" s="270">
        <v>4</v>
      </c>
      <c r="I124" s="238">
        <v>7</v>
      </c>
      <c r="J124" s="241">
        <f>SUM(H124:I124)</f>
        <v>11</v>
      </c>
      <c r="K124" s="240">
        <f t="shared" si="38"/>
        <v>7</v>
      </c>
      <c r="L124" s="238">
        <f t="shared" si="38"/>
        <v>10</v>
      </c>
      <c r="M124" s="241">
        <f t="shared" si="38"/>
        <v>17</v>
      </c>
    </row>
    <row r="125" spans="1:13" ht="21" customHeight="1">
      <c r="A125" s="164" t="s">
        <v>6</v>
      </c>
      <c r="B125" s="368">
        <f aca="true" t="shared" si="39" ref="B125:J125">SUM(B122:B124)</f>
        <v>3</v>
      </c>
      <c r="C125" s="363">
        <f t="shared" si="39"/>
        <v>2</v>
      </c>
      <c r="D125" s="374">
        <f t="shared" si="39"/>
        <v>5</v>
      </c>
      <c r="E125" s="368">
        <f t="shared" si="39"/>
        <v>3</v>
      </c>
      <c r="F125" s="363">
        <f t="shared" si="39"/>
        <v>5</v>
      </c>
      <c r="G125" s="374">
        <f t="shared" si="39"/>
        <v>8</v>
      </c>
      <c r="H125" s="368">
        <f t="shared" si="39"/>
        <v>4</v>
      </c>
      <c r="I125" s="363">
        <f t="shared" si="39"/>
        <v>8</v>
      </c>
      <c r="J125" s="374">
        <f t="shared" si="39"/>
        <v>12</v>
      </c>
      <c r="K125" s="368">
        <f t="shared" si="38"/>
        <v>10</v>
      </c>
      <c r="L125" s="363">
        <f t="shared" si="38"/>
        <v>15</v>
      </c>
      <c r="M125" s="364">
        <f t="shared" si="38"/>
        <v>25</v>
      </c>
    </row>
    <row r="126" spans="1:13" ht="21" customHeight="1" thickBot="1">
      <c r="A126" s="46" t="s">
        <v>198</v>
      </c>
      <c r="B126" s="84">
        <f aca="true" t="shared" si="40" ref="B126:M126">SUM(B106+B109+B113+B120+B125)</f>
        <v>14</v>
      </c>
      <c r="C126" s="48">
        <f t="shared" si="40"/>
        <v>32</v>
      </c>
      <c r="D126" s="83">
        <f t="shared" si="40"/>
        <v>46</v>
      </c>
      <c r="E126" s="84">
        <f t="shared" si="40"/>
        <v>47</v>
      </c>
      <c r="F126" s="48">
        <f t="shared" si="40"/>
        <v>86</v>
      </c>
      <c r="G126" s="83">
        <f t="shared" si="40"/>
        <v>133</v>
      </c>
      <c r="H126" s="84">
        <f t="shared" si="40"/>
        <v>72</v>
      </c>
      <c r="I126" s="48">
        <f t="shared" si="40"/>
        <v>145</v>
      </c>
      <c r="J126" s="83">
        <f t="shared" si="40"/>
        <v>217</v>
      </c>
      <c r="K126" s="84">
        <f t="shared" si="40"/>
        <v>133</v>
      </c>
      <c r="L126" s="48">
        <f t="shared" si="40"/>
        <v>263</v>
      </c>
      <c r="M126" s="50">
        <f t="shared" si="40"/>
        <v>396</v>
      </c>
    </row>
    <row r="127" spans="1:15" ht="21" customHeight="1" thickTop="1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523"/>
      <c r="O127" s="523"/>
    </row>
    <row r="128" spans="1:15" ht="25.5" customHeight="1">
      <c r="A128" s="663" t="s">
        <v>196</v>
      </c>
      <c r="B128" s="663"/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523"/>
      <c r="O128" s="523"/>
    </row>
    <row r="129" spans="1:15" ht="27" customHeight="1">
      <c r="A129" s="663" t="s">
        <v>379</v>
      </c>
      <c r="B129" s="663"/>
      <c r="C129" s="663"/>
      <c r="D129" s="663"/>
      <c r="E129" s="663"/>
      <c r="F129" s="663"/>
      <c r="G129" s="663"/>
      <c r="H129" s="663"/>
      <c r="I129" s="663"/>
      <c r="J129" s="663"/>
      <c r="K129" s="663"/>
      <c r="L129" s="663"/>
      <c r="M129" s="663"/>
      <c r="N129" s="523"/>
      <c r="O129" s="523"/>
    </row>
    <row r="130" spans="1:15" ht="24.75" customHeight="1">
      <c r="A130" s="514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457" t="s">
        <v>273</v>
      </c>
      <c r="N130" s="523"/>
      <c r="O130" s="523"/>
    </row>
    <row r="131" spans="1:15" ht="21" customHeight="1">
      <c r="A131" s="515" t="s">
        <v>175</v>
      </c>
      <c r="B131" s="664" t="s">
        <v>376</v>
      </c>
      <c r="C131" s="665"/>
      <c r="D131" s="666"/>
      <c r="E131" s="665" t="s">
        <v>377</v>
      </c>
      <c r="F131" s="665"/>
      <c r="G131" s="665"/>
      <c r="H131" s="664" t="s">
        <v>378</v>
      </c>
      <c r="I131" s="665"/>
      <c r="J131" s="666"/>
      <c r="K131" s="458" t="s">
        <v>6</v>
      </c>
      <c r="L131" s="458"/>
      <c r="M131" s="458"/>
      <c r="N131" s="523"/>
      <c r="O131" s="523"/>
    </row>
    <row r="132" spans="1:15" ht="21" customHeight="1">
      <c r="A132" s="516"/>
      <c r="B132" s="165" t="s">
        <v>4</v>
      </c>
      <c r="C132" s="363" t="s">
        <v>5</v>
      </c>
      <c r="D132" s="166" t="s">
        <v>6</v>
      </c>
      <c r="E132" s="168" t="s">
        <v>4</v>
      </c>
      <c r="F132" s="363" t="s">
        <v>5</v>
      </c>
      <c r="G132" s="460" t="s">
        <v>6</v>
      </c>
      <c r="H132" s="165" t="s">
        <v>4</v>
      </c>
      <c r="I132" s="363" t="s">
        <v>5</v>
      </c>
      <c r="J132" s="461" t="s">
        <v>6</v>
      </c>
      <c r="K132" s="165" t="s">
        <v>4</v>
      </c>
      <c r="L132" s="363" t="s">
        <v>5</v>
      </c>
      <c r="M132" s="461" t="s">
        <v>6</v>
      </c>
      <c r="N132" s="523"/>
      <c r="O132" s="523"/>
    </row>
    <row r="133" spans="1:13" ht="21" customHeight="1">
      <c r="A133" s="499" t="s">
        <v>42</v>
      </c>
      <c r="B133" s="136"/>
      <c r="C133" s="389"/>
      <c r="D133" s="138"/>
      <c r="E133" s="390"/>
      <c r="F133" s="389"/>
      <c r="G133" s="390"/>
      <c r="H133" s="136"/>
      <c r="I133" s="389"/>
      <c r="J133" s="390"/>
      <c r="K133" s="136"/>
      <c r="L133" s="389"/>
      <c r="M133" s="391"/>
    </row>
    <row r="134" spans="1:13" ht="21" customHeight="1">
      <c r="A134" s="522" t="s">
        <v>424</v>
      </c>
      <c r="B134" s="99">
        <v>0</v>
      </c>
      <c r="C134" s="27">
        <v>0</v>
      </c>
      <c r="D134" s="236">
        <f>SUM(B134:C134)</f>
        <v>0</v>
      </c>
      <c r="E134" s="71">
        <v>0</v>
      </c>
      <c r="F134" s="27">
        <v>1</v>
      </c>
      <c r="G134" s="234">
        <f>SUM(E134:F134)</f>
        <v>1</v>
      </c>
      <c r="H134" s="99">
        <v>1</v>
      </c>
      <c r="I134" s="27">
        <v>2</v>
      </c>
      <c r="J134" s="236">
        <f>SUM(H134:I134)</f>
        <v>3</v>
      </c>
      <c r="K134" s="235">
        <f aca="true" t="shared" si="41" ref="K134:M136">SUM(B134+E134+H134)</f>
        <v>1</v>
      </c>
      <c r="L134" s="233">
        <f t="shared" si="41"/>
        <v>3</v>
      </c>
      <c r="M134" s="236">
        <f>SUM(D134+G134+J134)</f>
        <v>4</v>
      </c>
    </row>
    <row r="135" spans="1:13" ht="21" customHeight="1">
      <c r="A135" s="524" t="s">
        <v>425</v>
      </c>
      <c r="B135" s="117">
        <v>0</v>
      </c>
      <c r="C135" s="34">
        <v>0</v>
      </c>
      <c r="D135" s="268">
        <f>SUM(B135:C135)</f>
        <v>0</v>
      </c>
      <c r="E135" s="73">
        <v>2</v>
      </c>
      <c r="F135" s="34">
        <v>0</v>
      </c>
      <c r="G135" s="271">
        <f>SUM(E135:F135)</f>
        <v>2</v>
      </c>
      <c r="H135" s="117">
        <v>1</v>
      </c>
      <c r="I135" s="34">
        <v>2</v>
      </c>
      <c r="J135" s="268">
        <f>SUM(H135:I135)</f>
        <v>3</v>
      </c>
      <c r="K135" s="272">
        <f t="shared" si="41"/>
        <v>3</v>
      </c>
      <c r="L135" s="273">
        <f t="shared" si="41"/>
        <v>2</v>
      </c>
      <c r="M135" s="268">
        <f>SUM(D135+G135+J135)</f>
        <v>5</v>
      </c>
    </row>
    <row r="136" spans="1:13" ht="21" customHeight="1">
      <c r="A136" s="469" t="s">
        <v>426</v>
      </c>
      <c r="B136" s="235">
        <v>0</v>
      </c>
      <c r="C136" s="274">
        <v>0</v>
      </c>
      <c r="D136" s="236">
        <f>SUM(B136:C136)</f>
        <v>0</v>
      </c>
      <c r="E136" s="232">
        <v>3</v>
      </c>
      <c r="F136" s="233">
        <v>3</v>
      </c>
      <c r="G136" s="234">
        <f>SUM(E136:F136)</f>
        <v>6</v>
      </c>
      <c r="H136" s="235">
        <v>8</v>
      </c>
      <c r="I136" s="233">
        <v>5</v>
      </c>
      <c r="J136" s="236">
        <f>SUM(H136:I136)</f>
        <v>13</v>
      </c>
      <c r="K136" s="235">
        <f t="shared" si="41"/>
        <v>11</v>
      </c>
      <c r="L136" s="233">
        <f t="shared" si="41"/>
        <v>8</v>
      </c>
      <c r="M136" s="236">
        <f t="shared" si="41"/>
        <v>19</v>
      </c>
    </row>
    <row r="137" spans="1:13" ht="21" customHeight="1">
      <c r="A137" s="164" t="s">
        <v>6</v>
      </c>
      <c r="B137" s="368">
        <f>SUM(B134:B136)</f>
        <v>0</v>
      </c>
      <c r="C137" s="363">
        <f aca="true" t="shared" si="42" ref="C137:M137">SUM(C134:C136)</f>
        <v>0</v>
      </c>
      <c r="D137" s="374">
        <f t="shared" si="42"/>
        <v>0</v>
      </c>
      <c r="E137" s="368">
        <f t="shared" si="42"/>
        <v>5</v>
      </c>
      <c r="F137" s="363">
        <f t="shared" si="42"/>
        <v>4</v>
      </c>
      <c r="G137" s="374">
        <f t="shared" si="42"/>
        <v>9</v>
      </c>
      <c r="H137" s="368">
        <f t="shared" si="42"/>
        <v>10</v>
      </c>
      <c r="I137" s="363">
        <f t="shared" si="42"/>
        <v>9</v>
      </c>
      <c r="J137" s="374">
        <f t="shared" si="42"/>
        <v>19</v>
      </c>
      <c r="K137" s="368">
        <f t="shared" si="42"/>
        <v>15</v>
      </c>
      <c r="L137" s="363">
        <f t="shared" si="42"/>
        <v>13</v>
      </c>
      <c r="M137" s="166">
        <f t="shared" si="42"/>
        <v>28</v>
      </c>
    </row>
    <row r="138" spans="1:13" ht="21" customHeight="1">
      <c r="A138" s="499" t="s">
        <v>41</v>
      </c>
      <c r="B138" s="132"/>
      <c r="C138" s="366"/>
      <c r="D138" s="375"/>
      <c r="E138" s="192"/>
      <c r="F138" s="366"/>
      <c r="G138" s="192"/>
      <c r="H138" s="132"/>
      <c r="I138" s="366"/>
      <c r="J138" s="192"/>
      <c r="K138" s="132"/>
      <c r="L138" s="78"/>
      <c r="M138" s="275"/>
    </row>
    <row r="139" spans="1:13" ht="21" customHeight="1">
      <c r="A139" s="632" t="s">
        <v>429</v>
      </c>
      <c r="B139" s="132">
        <v>0</v>
      </c>
      <c r="C139" s="366">
        <v>0</v>
      </c>
      <c r="D139" s="377">
        <f>SUM(B139:C139)</f>
        <v>0</v>
      </c>
      <c r="E139" s="192">
        <v>0</v>
      </c>
      <c r="F139" s="78">
        <v>2</v>
      </c>
      <c r="G139" s="362">
        <f>SUM(E139:F139)</f>
        <v>2</v>
      </c>
      <c r="H139" s="132">
        <v>1</v>
      </c>
      <c r="I139" s="78">
        <v>1</v>
      </c>
      <c r="J139" s="362">
        <f>SUM(H139:I139)</f>
        <v>2</v>
      </c>
      <c r="K139" s="133">
        <f>SUM(B139+E139+H139)</f>
        <v>1</v>
      </c>
      <c r="L139" s="78">
        <f>SUM(C139+F139+I139)</f>
        <v>3</v>
      </c>
      <c r="M139" s="275">
        <f>SUM(D139+G139+J139)</f>
        <v>4</v>
      </c>
    </row>
    <row r="140" spans="1:13" ht="21" customHeight="1">
      <c r="A140" s="164" t="s">
        <v>6</v>
      </c>
      <c r="B140" s="368">
        <f aca="true" t="shared" si="43" ref="B140:M140">SUM(B139)</f>
        <v>0</v>
      </c>
      <c r="C140" s="363">
        <f t="shared" si="43"/>
        <v>0</v>
      </c>
      <c r="D140" s="168">
        <f t="shared" si="43"/>
        <v>0</v>
      </c>
      <c r="E140" s="368">
        <f t="shared" si="43"/>
        <v>0</v>
      </c>
      <c r="F140" s="363">
        <f t="shared" si="43"/>
        <v>2</v>
      </c>
      <c r="G140" s="168">
        <f t="shared" si="43"/>
        <v>2</v>
      </c>
      <c r="H140" s="368">
        <f t="shared" si="43"/>
        <v>1</v>
      </c>
      <c r="I140" s="363">
        <f t="shared" si="43"/>
        <v>1</v>
      </c>
      <c r="J140" s="168">
        <f t="shared" si="43"/>
        <v>2</v>
      </c>
      <c r="K140" s="368">
        <f t="shared" si="43"/>
        <v>1</v>
      </c>
      <c r="L140" s="363">
        <f t="shared" si="43"/>
        <v>3</v>
      </c>
      <c r="M140" s="166">
        <f t="shared" si="43"/>
        <v>4</v>
      </c>
    </row>
    <row r="141" spans="1:13" ht="21" customHeight="1" thickBot="1">
      <c r="A141" s="379" t="s">
        <v>199</v>
      </c>
      <c r="B141" s="378">
        <f>SUM(B137+B140)</f>
        <v>0</v>
      </c>
      <c r="C141" s="378">
        <f aca="true" t="shared" si="44" ref="C141:J141">SUM(C137+C140)</f>
        <v>0</v>
      </c>
      <c r="D141" s="378">
        <f t="shared" si="44"/>
        <v>0</v>
      </c>
      <c r="E141" s="378">
        <f t="shared" si="44"/>
        <v>5</v>
      </c>
      <c r="F141" s="378">
        <f t="shared" si="44"/>
        <v>6</v>
      </c>
      <c r="G141" s="378">
        <f t="shared" si="44"/>
        <v>11</v>
      </c>
      <c r="H141" s="378">
        <f t="shared" si="44"/>
        <v>11</v>
      </c>
      <c r="I141" s="378">
        <f t="shared" si="44"/>
        <v>10</v>
      </c>
      <c r="J141" s="379">
        <f t="shared" si="44"/>
        <v>21</v>
      </c>
      <c r="K141" s="380">
        <f>SUM(K137+K140)</f>
        <v>16</v>
      </c>
      <c r="L141" s="379">
        <f>SUM(L137+L140)</f>
        <v>16</v>
      </c>
      <c r="M141" s="381">
        <f>SUM(M137+M140)</f>
        <v>32</v>
      </c>
    </row>
    <row r="142" spans="1:13" ht="21" customHeight="1" thickBot="1">
      <c r="A142" s="383" t="s">
        <v>200</v>
      </c>
      <c r="B142" s="382">
        <f aca="true" t="shared" si="45" ref="B142:M142">SUM(B87+B126+B141)</f>
        <v>96</v>
      </c>
      <c r="C142" s="382">
        <f t="shared" si="45"/>
        <v>249</v>
      </c>
      <c r="D142" s="382">
        <f t="shared" si="45"/>
        <v>345</v>
      </c>
      <c r="E142" s="382">
        <f t="shared" si="45"/>
        <v>461</v>
      </c>
      <c r="F142" s="382">
        <f t="shared" si="45"/>
        <v>1567</v>
      </c>
      <c r="G142" s="382">
        <f t="shared" si="45"/>
        <v>2028</v>
      </c>
      <c r="H142" s="382">
        <f t="shared" si="45"/>
        <v>207</v>
      </c>
      <c r="I142" s="382">
        <f t="shared" si="45"/>
        <v>449</v>
      </c>
      <c r="J142" s="382">
        <f t="shared" si="45"/>
        <v>656</v>
      </c>
      <c r="K142" s="382">
        <f t="shared" si="45"/>
        <v>764</v>
      </c>
      <c r="L142" s="382">
        <f t="shared" si="45"/>
        <v>2265</v>
      </c>
      <c r="M142" s="383">
        <f t="shared" si="45"/>
        <v>3029</v>
      </c>
    </row>
    <row r="143" spans="1:15" ht="21" customHeight="1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523"/>
      <c r="O143" s="523"/>
    </row>
    <row r="144" spans="1:13" ht="27" customHeight="1">
      <c r="A144" s="663" t="s">
        <v>221</v>
      </c>
      <c r="B144" s="663"/>
      <c r="C144" s="663"/>
      <c r="D144" s="663"/>
      <c r="E144" s="663"/>
      <c r="F144" s="663"/>
      <c r="G144" s="663"/>
      <c r="H144" s="663"/>
      <c r="I144" s="663"/>
      <c r="J144" s="663"/>
      <c r="K144" s="663"/>
      <c r="L144" s="663"/>
      <c r="M144" s="663"/>
    </row>
    <row r="145" spans="1:13" ht="21" customHeight="1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</row>
    <row r="146" spans="1:13" ht="21" customHeight="1">
      <c r="A146" s="515" t="s">
        <v>175</v>
      </c>
      <c r="B146" s="664" t="s">
        <v>376</v>
      </c>
      <c r="C146" s="665"/>
      <c r="D146" s="666"/>
      <c r="E146" s="665" t="s">
        <v>377</v>
      </c>
      <c r="F146" s="665"/>
      <c r="G146" s="665"/>
      <c r="H146" s="664" t="s">
        <v>378</v>
      </c>
      <c r="I146" s="665"/>
      <c r="J146" s="666"/>
      <c r="K146" s="458" t="s">
        <v>6</v>
      </c>
      <c r="L146" s="458"/>
      <c r="M146" s="458"/>
    </row>
    <row r="147" spans="1:13" ht="21" customHeight="1">
      <c r="A147" s="516"/>
      <c r="B147" s="165" t="s">
        <v>4</v>
      </c>
      <c r="C147" s="363" t="s">
        <v>5</v>
      </c>
      <c r="D147" s="166" t="s">
        <v>6</v>
      </c>
      <c r="E147" s="168" t="s">
        <v>4</v>
      </c>
      <c r="F147" s="363" t="s">
        <v>5</v>
      </c>
      <c r="G147" s="460" t="s">
        <v>6</v>
      </c>
      <c r="H147" s="165" t="s">
        <v>4</v>
      </c>
      <c r="I147" s="363" t="s">
        <v>5</v>
      </c>
      <c r="J147" s="461" t="s">
        <v>6</v>
      </c>
      <c r="K147" s="165" t="s">
        <v>4</v>
      </c>
      <c r="L147" s="363" t="s">
        <v>5</v>
      </c>
      <c r="M147" s="461" t="s">
        <v>6</v>
      </c>
    </row>
    <row r="148" spans="1:13" ht="21" customHeight="1">
      <c r="A148" s="463" t="s">
        <v>427</v>
      </c>
      <c r="B148" s="133"/>
      <c r="C148" s="78"/>
      <c r="D148" s="370"/>
      <c r="E148" s="80"/>
      <c r="F148" s="78"/>
      <c r="G148" s="371"/>
      <c r="H148" s="133"/>
      <c r="I148" s="78"/>
      <c r="J148" s="370"/>
      <c r="K148" s="133"/>
      <c r="L148" s="78"/>
      <c r="M148" s="370"/>
    </row>
    <row r="149" spans="1:13" ht="21" customHeight="1">
      <c r="A149" s="631" t="s">
        <v>428</v>
      </c>
      <c r="B149" s="133">
        <v>0</v>
      </c>
      <c r="C149" s="78">
        <v>0</v>
      </c>
      <c r="D149" s="275">
        <f>SUM(B149:C149)</f>
        <v>0</v>
      </c>
      <c r="E149" s="80">
        <v>0</v>
      </c>
      <c r="F149" s="78">
        <v>0</v>
      </c>
      <c r="G149" s="362">
        <f>SUM(E149:F149)</f>
        <v>0</v>
      </c>
      <c r="H149" s="133">
        <v>10</v>
      </c>
      <c r="I149" s="78">
        <v>14</v>
      </c>
      <c r="J149" s="275">
        <f>SUM(H149:I149)</f>
        <v>24</v>
      </c>
      <c r="K149" s="133">
        <f>SUM(B149+E149+H149)</f>
        <v>10</v>
      </c>
      <c r="L149" s="78">
        <f>SUM(C149+F149+I149)</f>
        <v>14</v>
      </c>
      <c r="M149" s="275">
        <f>SUM(D149+G149+J149)</f>
        <v>24</v>
      </c>
    </row>
    <row r="150" spans="1:13" ht="21" customHeight="1" thickBot="1">
      <c r="A150" s="525" t="s">
        <v>6</v>
      </c>
      <c r="B150" s="384">
        <f aca="true" t="shared" si="46" ref="B150:M150">SUM(B149:B149)</f>
        <v>0</v>
      </c>
      <c r="C150" s="385">
        <f t="shared" si="46"/>
        <v>0</v>
      </c>
      <c r="D150" s="386">
        <f t="shared" si="46"/>
        <v>0</v>
      </c>
      <c r="E150" s="387">
        <f t="shared" si="46"/>
        <v>0</v>
      </c>
      <c r="F150" s="385">
        <f t="shared" si="46"/>
        <v>0</v>
      </c>
      <c r="G150" s="388">
        <f t="shared" si="46"/>
        <v>0</v>
      </c>
      <c r="H150" s="384">
        <f t="shared" si="46"/>
        <v>10</v>
      </c>
      <c r="I150" s="385">
        <f t="shared" si="46"/>
        <v>14</v>
      </c>
      <c r="J150" s="386">
        <f t="shared" si="46"/>
        <v>24</v>
      </c>
      <c r="K150" s="384">
        <f t="shared" si="46"/>
        <v>10</v>
      </c>
      <c r="L150" s="385">
        <f t="shared" si="46"/>
        <v>14</v>
      </c>
      <c r="M150" s="386">
        <f t="shared" si="46"/>
        <v>24</v>
      </c>
    </row>
    <row r="151" ht="21" customHeight="1" thickTop="1"/>
    <row r="152" ht="21" customHeight="1">
      <c r="A152" s="161" t="s">
        <v>277</v>
      </c>
    </row>
    <row r="153" ht="21" customHeight="1">
      <c r="A153" s="454" t="s">
        <v>278</v>
      </c>
    </row>
  </sheetData>
  <sheetProtection/>
  <mergeCells count="30">
    <mergeCell ref="A1:O1"/>
    <mergeCell ref="A39:O39"/>
    <mergeCell ref="A2:N2"/>
    <mergeCell ref="A40:O40"/>
    <mergeCell ref="A3:A4"/>
    <mergeCell ref="B3:D3"/>
    <mergeCell ref="E3:G3"/>
    <mergeCell ref="H3:J3"/>
    <mergeCell ref="A42:A43"/>
    <mergeCell ref="B131:D131"/>
    <mergeCell ref="E131:G131"/>
    <mergeCell ref="H131:J131"/>
    <mergeCell ref="A91:M91"/>
    <mergeCell ref="B93:D93"/>
    <mergeCell ref="E93:G93"/>
    <mergeCell ref="H93:J93"/>
    <mergeCell ref="A128:M128"/>
    <mergeCell ref="A129:M129"/>
    <mergeCell ref="B42:D42"/>
    <mergeCell ref="E42:G42"/>
    <mergeCell ref="H42:J42"/>
    <mergeCell ref="B79:D79"/>
    <mergeCell ref="E79:G79"/>
    <mergeCell ref="H79:J79"/>
    <mergeCell ref="A144:M144"/>
    <mergeCell ref="B146:D146"/>
    <mergeCell ref="E146:G146"/>
    <mergeCell ref="H146:J146"/>
    <mergeCell ref="A77:O77"/>
    <mergeCell ref="A79:A80"/>
  </mergeCells>
  <printOptions/>
  <pageMargins left="0.35433070866141736" right="0.11811023622047245" top="0.1968503937007874" bottom="0.11811023622047245" header="0.5118110236220472" footer="0.5118110236220472"/>
  <pageSetup horizontalDpi="600" verticalDpi="600" orientation="portrait" paperSize="9" r:id="rId1"/>
  <rowBreaks count="4" manualBreakCount="4">
    <brk id="37" max="255" man="1"/>
    <brk id="74" max="255" man="1"/>
    <brk id="89" max="255" man="1"/>
    <brk id="1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" sqref="E21"/>
    </sheetView>
  </sheetViews>
  <sheetFormatPr defaultColWidth="9.00390625" defaultRowHeight="24"/>
  <cols>
    <col min="1" max="1" width="12.75390625" style="193" customWidth="1"/>
    <col min="2" max="2" width="3.25390625" style="7" customWidth="1"/>
    <col min="3" max="5" width="6.25390625" style="7" bestFit="1" customWidth="1"/>
    <col min="6" max="6" width="4.875" style="7" bestFit="1" customWidth="1"/>
    <col min="7" max="7" width="6.25390625" style="7" bestFit="1" customWidth="1"/>
    <col min="8" max="8" width="5.875" style="7" customWidth="1"/>
    <col min="9" max="9" width="6.00390625" style="7" customWidth="1"/>
    <col min="10" max="10" width="6.25390625" style="7" bestFit="1" customWidth="1"/>
    <col min="11" max="11" width="7.125" style="7" bestFit="1" customWidth="1"/>
    <col min="12" max="12" width="4.875" style="7" bestFit="1" customWidth="1"/>
    <col min="13" max="13" width="6.125" style="7" customWidth="1"/>
    <col min="14" max="14" width="5.875" style="7" customWidth="1"/>
    <col min="15" max="15" width="4.50390625" style="7" customWidth="1"/>
    <col min="16" max="16" width="5.125" style="7" customWidth="1"/>
    <col min="17" max="18" width="4.875" style="7" bestFit="1" customWidth="1"/>
    <col min="19" max="19" width="6.00390625" style="7" customWidth="1"/>
    <col min="20" max="20" width="6.625" style="7" bestFit="1" customWidth="1"/>
    <col min="21" max="22" width="6.25390625" style="7" bestFit="1" customWidth="1"/>
    <col min="23" max="23" width="7.625" style="7" bestFit="1" customWidth="1"/>
    <col min="24" max="16384" width="9.00390625" style="7" customWidth="1"/>
  </cols>
  <sheetData>
    <row r="1" spans="1:23" s="180" customFormat="1" ht="29.25" customHeight="1">
      <c r="A1" s="675" t="s">
        <v>461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</row>
    <row r="2" spans="1:23" s="180" customFormat="1" ht="9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21" customHeight="1">
      <c r="A3" s="181"/>
      <c r="B3" s="182"/>
      <c r="C3" s="662" t="s">
        <v>57</v>
      </c>
      <c r="D3" s="646"/>
      <c r="E3" s="646"/>
      <c r="F3" s="646"/>
      <c r="G3" s="646"/>
      <c r="H3" s="646"/>
      <c r="I3" s="646"/>
      <c r="J3" s="646"/>
      <c r="K3" s="646"/>
      <c r="L3" s="662" t="s">
        <v>58</v>
      </c>
      <c r="M3" s="646"/>
      <c r="N3" s="646"/>
      <c r="O3" s="646"/>
      <c r="P3" s="646"/>
      <c r="Q3" s="646"/>
      <c r="R3" s="646"/>
      <c r="S3" s="646"/>
      <c r="T3" s="676"/>
      <c r="U3" s="650" t="s">
        <v>7</v>
      </c>
      <c r="V3" s="677"/>
      <c r="W3" s="678"/>
    </row>
    <row r="4" spans="1:23" s="183" customFormat="1" ht="19.5" customHeight="1">
      <c r="A4" s="96" t="s">
        <v>45</v>
      </c>
      <c r="B4" s="96" t="s">
        <v>55</v>
      </c>
      <c r="C4" s="672" t="s">
        <v>46</v>
      </c>
      <c r="D4" s="672"/>
      <c r="E4" s="672"/>
      <c r="F4" s="672" t="s">
        <v>47</v>
      </c>
      <c r="G4" s="672"/>
      <c r="H4" s="672"/>
      <c r="I4" s="672" t="s">
        <v>6</v>
      </c>
      <c r="J4" s="672"/>
      <c r="K4" s="662"/>
      <c r="L4" s="672" t="s">
        <v>46</v>
      </c>
      <c r="M4" s="672"/>
      <c r="N4" s="672"/>
      <c r="O4" s="672" t="s">
        <v>47</v>
      </c>
      <c r="P4" s="672"/>
      <c r="Q4" s="672"/>
      <c r="R4" s="672" t="s">
        <v>6</v>
      </c>
      <c r="S4" s="672"/>
      <c r="T4" s="672"/>
      <c r="U4" s="643"/>
      <c r="V4" s="648"/>
      <c r="W4" s="679"/>
    </row>
    <row r="5" spans="1:23" s="183" customFormat="1" ht="18.75">
      <c r="A5" s="97"/>
      <c r="B5" s="97" t="s">
        <v>54</v>
      </c>
      <c r="C5" s="97" t="s">
        <v>4</v>
      </c>
      <c r="D5" s="97" t="s">
        <v>5</v>
      </c>
      <c r="E5" s="97" t="s">
        <v>6</v>
      </c>
      <c r="F5" s="97" t="s">
        <v>4</v>
      </c>
      <c r="G5" s="97" t="s">
        <v>5</v>
      </c>
      <c r="H5" s="97" t="s">
        <v>6</v>
      </c>
      <c r="I5" s="97" t="s">
        <v>4</v>
      </c>
      <c r="J5" s="97" t="s">
        <v>5</v>
      </c>
      <c r="K5" s="4" t="s">
        <v>6</v>
      </c>
      <c r="L5" s="97" t="s">
        <v>4</v>
      </c>
      <c r="M5" s="97" t="s">
        <v>5</v>
      </c>
      <c r="N5" s="97" t="s">
        <v>6</v>
      </c>
      <c r="O5" s="97" t="s">
        <v>4</v>
      </c>
      <c r="P5" s="97" t="s">
        <v>5</v>
      </c>
      <c r="Q5" s="97" t="s">
        <v>6</v>
      </c>
      <c r="R5" s="97" t="s">
        <v>4</v>
      </c>
      <c r="S5" s="97" t="s">
        <v>5</v>
      </c>
      <c r="T5" s="97" t="s">
        <v>6</v>
      </c>
      <c r="U5" s="97" t="s">
        <v>4</v>
      </c>
      <c r="V5" s="97" t="s">
        <v>5</v>
      </c>
      <c r="W5" s="97" t="s">
        <v>6</v>
      </c>
    </row>
    <row r="6" spans="1:23" ht="19.5" customHeight="1">
      <c r="A6" s="184" t="s">
        <v>49</v>
      </c>
      <c r="B6" s="17">
        <v>1</v>
      </c>
      <c r="C6" s="76">
        <f>SUM('ภาคปกติ 4,5 ปี'!B19,'ภาคปกติ 4,5 ปี'!B29,'ภาคปกติ 4,5 ปี'!B48,'ภาคปกติ 4,5 ปี'!B64,'ภาคปกติ 4,5 ปี'!B79,'ภาคปกติ 4,5 ปี'!B89)</f>
        <v>629</v>
      </c>
      <c r="D6" s="76">
        <f>SUM('ภาคปกติ 4,5 ปี'!C19,'ภาคปกติ 4,5 ปี'!C29,'ภาคปกติ 4,5 ปี'!C48,'ภาคปกติ 4,5 ปี'!C64,'ภาคปกติ 4,5 ปี'!C79,'ภาคปกติ 4,5 ปี'!C89)</f>
        <v>1334</v>
      </c>
      <c r="E6" s="185">
        <f>SUM(C6:D6)</f>
        <v>1963</v>
      </c>
      <c r="F6" s="76">
        <f>SUM('นิติสมทบ 3 ปี'!B9)+'นิติสมทบ 4 ปี'!B9</f>
        <v>63</v>
      </c>
      <c r="G6" s="76">
        <f>SUM('นิติสมทบ 3 ปี'!C9)+'นิติสมทบ 4 ปี'!C9</f>
        <v>59</v>
      </c>
      <c r="H6" s="185">
        <f aca="true" t="shared" si="0" ref="H6:H14">SUM(F6:G6)</f>
        <v>122</v>
      </c>
      <c r="I6" s="76">
        <f aca="true" t="shared" si="1" ref="I6:J10">SUM(C6,F6)</f>
        <v>692</v>
      </c>
      <c r="J6" s="76">
        <f t="shared" si="1"/>
        <v>1393</v>
      </c>
      <c r="K6" s="82">
        <f aca="true" t="shared" si="2" ref="K6:K14">SUM(I6:J6)</f>
        <v>2085</v>
      </c>
      <c r="L6" s="132">
        <f>SUM('ป.ตรีพัทลุง'!B20,'ป.ตรีพัทลุง'!B33,'ป.ตรีพัทลุง'!B45,'ป.ตรีพัทลุง'!B55)</f>
        <v>208</v>
      </c>
      <c r="M6" s="132">
        <f>SUM('ป.ตรีพัทลุง'!C20,'ป.ตรีพัทลุง'!C33,'ป.ตรีพัทลุง'!C45,'ป.ตรีพัทลุง'!C55)</f>
        <v>635</v>
      </c>
      <c r="N6" s="408">
        <f aca="true" t="shared" si="3" ref="N6:N14">SUM(L6:M6)</f>
        <v>843</v>
      </c>
      <c r="O6" s="76">
        <f>SUM('ป.ตรีสมทบพัทลุง'!B9,'ป.ตรีสมทบพัทลุง'!B19)</f>
        <v>0</v>
      </c>
      <c r="P6" s="76">
        <f>SUM('ป.ตรีสมทบพัทลุง'!C9,'ป.ตรีสมทบพัทลุง'!C19)</f>
        <v>0</v>
      </c>
      <c r="Q6" s="185">
        <f aca="true" t="shared" si="4" ref="Q6:Q14">SUM(O6:P6)</f>
        <v>0</v>
      </c>
      <c r="R6" s="76">
        <f aca="true" t="shared" si="5" ref="R6:T10">SUM(L6,O6)</f>
        <v>208</v>
      </c>
      <c r="S6" s="76">
        <f t="shared" si="5"/>
        <v>635</v>
      </c>
      <c r="T6" s="185">
        <f t="shared" si="5"/>
        <v>843</v>
      </c>
      <c r="U6" s="76">
        <f aca="true" t="shared" si="6" ref="U6:W10">SUM(I6,R6)</f>
        <v>900</v>
      </c>
      <c r="V6" s="76">
        <f t="shared" si="6"/>
        <v>2028</v>
      </c>
      <c r="W6" s="185">
        <f t="shared" si="6"/>
        <v>2928</v>
      </c>
    </row>
    <row r="7" spans="1:23" ht="19.5" customHeight="1">
      <c r="A7" s="187"/>
      <c r="B7" s="17">
        <v>2</v>
      </c>
      <c r="C7" s="76">
        <f>SUM('ภาคปกติ 4,5 ปี'!E19,'ภาคปกติ 4,5 ปี'!E29,'ภาคปกติ 4,5 ปี'!E48,'ภาคปกติ 4,5 ปี'!E64,'ภาคปกติ 4,5 ปี'!E79,'ภาคปกติ 4,5 ปี'!E89)</f>
        <v>474</v>
      </c>
      <c r="D7" s="76">
        <f>SUM('ภาคปกติ 4,5 ปี'!F19,'ภาคปกติ 4,5 ปี'!F29,'ภาคปกติ 4,5 ปี'!F48,'ภาคปกติ 4,5 ปี'!F64,'ภาคปกติ 4,5 ปี'!F79,'ภาคปกติ 4,5 ปี'!F89)</f>
        <v>1246</v>
      </c>
      <c r="E7" s="185">
        <f>SUM(C7:D7)</f>
        <v>1720</v>
      </c>
      <c r="F7" s="76">
        <f>SUM('นิติสมทบ 3 ปี'!E9)+'นิติสมทบ 4 ปี'!E9</f>
        <v>24</v>
      </c>
      <c r="G7" s="76">
        <f>SUM('นิติสมทบ 3 ปี'!F9)+'นิติสมทบ 4 ปี'!F9</f>
        <v>28</v>
      </c>
      <c r="H7" s="185">
        <f t="shared" si="0"/>
        <v>52</v>
      </c>
      <c r="I7" s="76">
        <f t="shared" si="1"/>
        <v>498</v>
      </c>
      <c r="J7" s="76">
        <f t="shared" si="1"/>
        <v>1274</v>
      </c>
      <c r="K7" s="82">
        <f t="shared" si="2"/>
        <v>1772</v>
      </c>
      <c r="L7" s="132">
        <f>SUM('ป.ตรีพัทลุง'!E20,'ป.ตรีพัทลุง'!E33,'ป.ตรีพัทลุง'!E45,'ป.ตรีพัทลุง'!E55)</f>
        <v>121</v>
      </c>
      <c r="M7" s="132">
        <f>SUM('ป.ตรีพัทลุง'!F20,'ป.ตรีพัทลุง'!F33,'ป.ตรีพัทลุง'!F45,'ป.ตรีพัทลุง'!F55)</f>
        <v>467</v>
      </c>
      <c r="N7" s="185">
        <f t="shared" si="3"/>
        <v>588</v>
      </c>
      <c r="O7" s="76">
        <f>SUM('ป.ตรีสมทบพัทลุง'!E9,'ป.ตรีสมทบพัทลุง'!E19)</f>
        <v>0</v>
      </c>
      <c r="P7" s="76">
        <f>SUM('ป.ตรีสมทบพัทลุง'!F9,'ป.ตรีสมทบพัทลุง'!F19)</f>
        <v>0</v>
      </c>
      <c r="Q7" s="185">
        <f t="shared" si="4"/>
        <v>0</v>
      </c>
      <c r="R7" s="76">
        <f t="shared" si="5"/>
        <v>121</v>
      </c>
      <c r="S7" s="76">
        <f t="shared" si="5"/>
        <v>467</v>
      </c>
      <c r="T7" s="185">
        <f t="shared" si="5"/>
        <v>588</v>
      </c>
      <c r="U7" s="76">
        <f t="shared" si="6"/>
        <v>619</v>
      </c>
      <c r="V7" s="76">
        <f t="shared" si="6"/>
        <v>1741</v>
      </c>
      <c r="W7" s="185">
        <f t="shared" si="6"/>
        <v>2360</v>
      </c>
    </row>
    <row r="8" spans="1:23" ht="19.5" customHeight="1">
      <c r="A8" s="187"/>
      <c r="B8" s="17">
        <v>3</v>
      </c>
      <c r="C8" s="76">
        <f>SUM('ภาคปกติ 4,5 ปี'!H19,'ภาคปกติ 4,5 ปี'!H29,'ภาคปกติ 4,5 ปี'!H48,'ภาคปกติ 4,5 ปี'!H64,'ภาคปกติ 4,5 ปี'!H79,'ภาคปกติ 4,5 ปี'!H89)</f>
        <v>435</v>
      </c>
      <c r="D8" s="76">
        <f>SUM('ภาคปกติ 4,5 ปี'!I19,'ภาคปกติ 4,5 ปี'!I29,'ภาคปกติ 4,5 ปี'!I48,'ภาคปกติ 4,5 ปี'!I64,'ภาคปกติ 4,5 ปี'!I79,'ภาคปกติ 4,5 ปี'!I89)</f>
        <v>1129</v>
      </c>
      <c r="E8" s="185">
        <f>SUM(C8:D8)</f>
        <v>1564</v>
      </c>
      <c r="F8" s="76">
        <f>SUM('นิติสมทบ 3 ปี'!H9)+'นิติสมทบ 4 ปี'!H9</f>
        <v>26</v>
      </c>
      <c r="G8" s="76">
        <f>SUM('นิติสมทบ 3 ปี'!I9)+'นิติสมทบ 4 ปี'!I9</f>
        <v>19</v>
      </c>
      <c r="H8" s="185">
        <f t="shared" si="0"/>
        <v>45</v>
      </c>
      <c r="I8" s="76">
        <f t="shared" si="1"/>
        <v>461</v>
      </c>
      <c r="J8" s="76">
        <f t="shared" si="1"/>
        <v>1148</v>
      </c>
      <c r="K8" s="82">
        <f t="shared" si="2"/>
        <v>1609</v>
      </c>
      <c r="L8" s="132">
        <f>SUM('ป.ตรีพัทลุง'!H20,'ป.ตรีพัทลุง'!H33,'ป.ตรีพัทลุง'!H45,'ป.ตรีพัทลุง'!H55)</f>
        <v>143</v>
      </c>
      <c r="M8" s="132">
        <f>SUM('ป.ตรีพัทลุง'!I20,'ป.ตรีพัทลุง'!I33,'ป.ตรีพัทลุง'!I45,'ป.ตรีพัทลุง'!I55)</f>
        <v>497</v>
      </c>
      <c r="N8" s="185">
        <f t="shared" si="3"/>
        <v>640</v>
      </c>
      <c r="O8" s="76">
        <f>SUM('ป.ตรีสมทบพัทลุง'!H9,'ป.ตรีสมทบพัทลุง'!H19)</f>
        <v>0</v>
      </c>
      <c r="P8" s="76">
        <f>SUM('ป.ตรีสมทบพัทลุง'!I9,'ป.ตรีสมทบพัทลุง'!I19)</f>
        <v>0</v>
      </c>
      <c r="Q8" s="185">
        <f t="shared" si="4"/>
        <v>0</v>
      </c>
      <c r="R8" s="76">
        <f t="shared" si="5"/>
        <v>143</v>
      </c>
      <c r="S8" s="76">
        <f t="shared" si="5"/>
        <v>497</v>
      </c>
      <c r="T8" s="185">
        <f t="shared" si="5"/>
        <v>640</v>
      </c>
      <c r="U8" s="76">
        <f t="shared" si="6"/>
        <v>604</v>
      </c>
      <c r="V8" s="76">
        <f t="shared" si="6"/>
        <v>1645</v>
      </c>
      <c r="W8" s="185">
        <f t="shared" si="6"/>
        <v>2249</v>
      </c>
    </row>
    <row r="9" spans="1:23" ht="19.5" customHeight="1">
      <c r="A9" s="187"/>
      <c r="B9" s="17">
        <v>4</v>
      </c>
      <c r="C9" s="76">
        <f>SUM('ภาคปกติ 4,5 ปี'!K19,'ภาคปกติ 4,5 ปี'!K29,'ภาคปกติ 4,5 ปี'!K48,'ภาคปกติ 4,5 ปี'!K64,'ภาคปกติ 4,5 ปี'!K79,'ภาคปกติ 4,5 ปี'!K89)</f>
        <v>445</v>
      </c>
      <c r="D9" s="76">
        <f>SUM('ภาคปกติ 4,5 ปี'!L19,'ภาคปกติ 4,5 ปี'!L29,'ภาคปกติ 4,5 ปี'!L48,'ภาคปกติ 4,5 ปี'!L64,'ภาคปกติ 4,5 ปี'!L79,'ภาคปกติ 4,5 ปี'!L89)</f>
        <v>1395</v>
      </c>
      <c r="E9" s="185">
        <f>SUM(C9:D9)</f>
        <v>1840</v>
      </c>
      <c r="F9" s="76">
        <f>SUM('นิติสมทบ 3 ปี'!K9)+'นิติสมทบ 4 ปี'!K9</f>
        <v>15</v>
      </c>
      <c r="G9" s="76">
        <f>SUM('นิติสมทบ 3 ปี'!L9)+'นิติสมทบ 4 ปี'!L9</f>
        <v>10</v>
      </c>
      <c r="H9" s="185">
        <f t="shared" si="0"/>
        <v>25</v>
      </c>
      <c r="I9" s="76">
        <f t="shared" si="1"/>
        <v>460</v>
      </c>
      <c r="J9" s="76">
        <f t="shared" si="1"/>
        <v>1405</v>
      </c>
      <c r="K9" s="82">
        <f t="shared" si="2"/>
        <v>1865</v>
      </c>
      <c r="L9" s="132">
        <f>SUM('ป.ตรีพัทลุง'!K20,'ป.ตรีพัทลุง'!K33,'ป.ตรีพัทลุง'!K45,'ป.ตรีพัทลุง'!K55)</f>
        <v>132</v>
      </c>
      <c r="M9" s="132">
        <f>SUM('ป.ตรีพัทลุง'!L20,'ป.ตรีพัทลุง'!L33,'ป.ตรีพัทลุง'!L45,'ป.ตรีพัทลุง'!L55)</f>
        <v>461</v>
      </c>
      <c r="N9" s="185">
        <f t="shared" si="3"/>
        <v>593</v>
      </c>
      <c r="O9" s="76">
        <f>SUM('ป.ตรีสมทบพัทลุง'!K9,'ป.ตรีสมทบพัทลุง'!K19)</f>
        <v>3</v>
      </c>
      <c r="P9" s="76">
        <f>SUM('ป.ตรีสมทบพัทลุง'!L9,'ป.ตรีสมทบพัทลุง'!L19)</f>
        <v>4</v>
      </c>
      <c r="Q9" s="185">
        <f t="shared" si="4"/>
        <v>7</v>
      </c>
      <c r="R9" s="76">
        <f t="shared" si="5"/>
        <v>135</v>
      </c>
      <c r="S9" s="76">
        <f t="shared" si="5"/>
        <v>465</v>
      </c>
      <c r="T9" s="185">
        <f t="shared" si="5"/>
        <v>600</v>
      </c>
      <c r="U9" s="76">
        <f t="shared" si="6"/>
        <v>595</v>
      </c>
      <c r="V9" s="76">
        <f t="shared" si="6"/>
        <v>1870</v>
      </c>
      <c r="W9" s="185">
        <f t="shared" si="6"/>
        <v>2465</v>
      </c>
    </row>
    <row r="10" spans="1:23" ht="19.5" customHeight="1">
      <c r="A10" s="187"/>
      <c r="B10" s="17">
        <v>5</v>
      </c>
      <c r="C10" s="76">
        <f>SUM('ภาคปกติ 4,5 ปี'!N19,'ภาคปกติ 4,5 ปี'!N29,'ภาคปกติ 4,5 ปี'!N48,'ภาคปกติ 4,5 ปี'!N64,'ภาคปกติ 4,5 ปี'!N79,'ภาคปกติ 4,5 ปี'!N89)</f>
        <v>211</v>
      </c>
      <c r="D10" s="76">
        <f>SUM('ภาคปกติ 4,5 ปี'!O19,'ภาคปกติ 4,5 ปี'!O29,'ภาคปกติ 4,5 ปี'!O48,'ภาคปกติ 4,5 ปี'!O64,'ภาคปกติ 4,5 ปี'!O79,'ภาคปกติ 4,5 ปี'!O89)</f>
        <v>456</v>
      </c>
      <c r="E10" s="185">
        <f>SUM(C10:D10)</f>
        <v>667</v>
      </c>
      <c r="F10" s="76">
        <f>SUM('นิติสมทบ 4 ปี'!N9)</f>
        <v>15</v>
      </c>
      <c r="G10" s="76">
        <f>SUM('นิติสมทบ 4 ปี'!O9)</f>
        <v>5</v>
      </c>
      <c r="H10" s="185">
        <f t="shared" si="0"/>
        <v>20</v>
      </c>
      <c r="I10" s="76">
        <f t="shared" si="1"/>
        <v>226</v>
      </c>
      <c r="J10" s="76">
        <f t="shared" si="1"/>
        <v>461</v>
      </c>
      <c r="K10" s="82">
        <f t="shared" si="2"/>
        <v>687</v>
      </c>
      <c r="L10" s="132">
        <f>SUM('ป.ตรีพัทลุง'!N20,'ป.ตรีพัทลุง'!N33,'ป.ตรีพัทลุง'!N45,'ป.ตรีพัทลุง'!N55)</f>
        <v>27</v>
      </c>
      <c r="M10" s="132">
        <f>SUM('ป.ตรีพัทลุง'!O20,'ป.ตรีพัทลุง'!O33,'ป.ตรีพัทลุง'!O45,'ป.ตรีพัทลุง'!O55)</f>
        <v>20</v>
      </c>
      <c r="N10" s="409">
        <f t="shared" si="3"/>
        <v>47</v>
      </c>
      <c r="O10" s="76">
        <f>SUM('ป.ตรีสมทบพัทลุง'!N9,'ป.ตรีสมทบพัทลุง'!N19)</f>
        <v>15</v>
      </c>
      <c r="P10" s="76">
        <f>SUM('ป.ตรีสมทบพัทลุง'!O9,'ป.ตรีสมทบพัทลุง'!O19)</f>
        <v>10</v>
      </c>
      <c r="Q10" s="185">
        <f t="shared" si="4"/>
        <v>25</v>
      </c>
      <c r="R10" s="76">
        <f t="shared" si="5"/>
        <v>42</v>
      </c>
      <c r="S10" s="76">
        <f t="shared" si="5"/>
        <v>30</v>
      </c>
      <c r="T10" s="185">
        <f t="shared" si="5"/>
        <v>72</v>
      </c>
      <c r="U10" s="76">
        <f t="shared" si="6"/>
        <v>268</v>
      </c>
      <c r="V10" s="76">
        <f t="shared" si="6"/>
        <v>491</v>
      </c>
      <c r="W10" s="185">
        <f t="shared" si="6"/>
        <v>759</v>
      </c>
    </row>
    <row r="11" spans="1:23" s="183" customFormat="1" ht="18.75">
      <c r="A11" s="188" t="s">
        <v>6</v>
      </c>
      <c r="B11" s="188"/>
      <c r="C11" s="189">
        <f>SUM(C6:C10)</f>
        <v>2194</v>
      </c>
      <c r="D11" s="189">
        <f>SUM(D6:D10)</f>
        <v>5560</v>
      </c>
      <c r="E11" s="189">
        <f>SUM(E6:E10)</f>
        <v>7754</v>
      </c>
      <c r="F11" s="189">
        <f>SUM(F6:F10)</f>
        <v>143</v>
      </c>
      <c r="G11" s="189">
        <f>SUM(G6:G10)</f>
        <v>121</v>
      </c>
      <c r="H11" s="189">
        <f t="shared" si="0"/>
        <v>264</v>
      </c>
      <c r="I11" s="189">
        <f>SUM(I6:I10)</f>
        <v>2337</v>
      </c>
      <c r="J11" s="189">
        <f>SUM(J6:J10)</f>
        <v>5681</v>
      </c>
      <c r="K11" s="190">
        <f t="shared" si="2"/>
        <v>8018</v>
      </c>
      <c r="L11" s="190">
        <f>SUM(L6:L10)</f>
        <v>631</v>
      </c>
      <c r="M11" s="189">
        <f>SUM(M6:M10)</f>
        <v>2080</v>
      </c>
      <c r="N11" s="191">
        <f t="shared" si="3"/>
        <v>2711</v>
      </c>
      <c r="O11" s="189">
        <f>SUM(O6:O10)</f>
        <v>18</v>
      </c>
      <c r="P11" s="189">
        <f>SUM(P6:P10)</f>
        <v>14</v>
      </c>
      <c r="Q11" s="189">
        <f t="shared" si="4"/>
        <v>32</v>
      </c>
      <c r="R11" s="189">
        <f aca="true" t="shared" si="7" ref="R11:W11">SUM(R6:R10)</f>
        <v>649</v>
      </c>
      <c r="S11" s="189">
        <f t="shared" si="7"/>
        <v>2094</v>
      </c>
      <c r="T11" s="189">
        <f t="shared" si="7"/>
        <v>2743</v>
      </c>
      <c r="U11" s="189">
        <f t="shared" si="7"/>
        <v>2986</v>
      </c>
      <c r="V11" s="189">
        <f t="shared" si="7"/>
        <v>7775</v>
      </c>
      <c r="W11" s="189">
        <f t="shared" si="7"/>
        <v>10761</v>
      </c>
    </row>
    <row r="12" spans="1:23" ht="20.25" customHeight="1">
      <c r="A12" s="184" t="s">
        <v>48</v>
      </c>
      <c r="B12" s="17">
        <v>3</v>
      </c>
      <c r="C12" s="76">
        <f>SUM('ปกติสมทบ 2 ปี'!B12)</f>
        <v>25</v>
      </c>
      <c r="D12" s="76">
        <f>SUM('ปกติสมทบ 2 ปี'!C12)</f>
        <v>187</v>
      </c>
      <c r="E12" s="185">
        <f>SUM(C12:D12)</f>
        <v>212</v>
      </c>
      <c r="F12" s="76">
        <f>SUM('ปกติสมทบ 2 ปี'!B27,'ปกติสมทบ 2 ปี'!B37)</f>
        <v>16</v>
      </c>
      <c r="G12" s="76">
        <f>SUM('ปกติสมทบ 2 ปี'!C27,'ปกติสมทบ 2 ปี'!C37)</f>
        <v>190</v>
      </c>
      <c r="H12" s="185">
        <f t="shared" si="0"/>
        <v>206</v>
      </c>
      <c r="I12" s="76">
        <f aca="true" t="shared" si="8" ref="I12:J14">SUM(C12,F12)</f>
        <v>41</v>
      </c>
      <c r="J12" s="76">
        <f t="shared" si="8"/>
        <v>377</v>
      </c>
      <c r="K12" s="82">
        <f t="shared" si="2"/>
        <v>418</v>
      </c>
      <c r="L12" s="132">
        <v>0</v>
      </c>
      <c r="M12" s="563">
        <v>0</v>
      </c>
      <c r="N12" s="192">
        <f t="shared" si="3"/>
        <v>0</v>
      </c>
      <c r="O12" s="564">
        <v>0</v>
      </c>
      <c r="P12" s="563">
        <v>0</v>
      </c>
      <c r="Q12" s="192">
        <f t="shared" si="4"/>
        <v>0</v>
      </c>
      <c r="R12" s="76">
        <f aca="true" t="shared" si="9" ref="R12:T14">SUM(L12,O12)</f>
        <v>0</v>
      </c>
      <c r="S12" s="76">
        <f t="shared" si="9"/>
        <v>0</v>
      </c>
      <c r="T12" s="185">
        <f t="shared" si="9"/>
        <v>0</v>
      </c>
      <c r="U12" s="76">
        <f aca="true" t="shared" si="10" ref="U12:V14">SUM(I12,R12)</f>
        <v>41</v>
      </c>
      <c r="V12" s="76">
        <f t="shared" si="10"/>
        <v>377</v>
      </c>
      <c r="W12" s="185">
        <f>SUM(U12:V12)</f>
        <v>418</v>
      </c>
    </row>
    <row r="13" spans="1:23" ht="20.25" customHeight="1">
      <c r="A13" s="560" t="s">
        <v>106</v>
      </c>
      <c r="B13" s="17">
        <v>4</v>
      </c>
      <c r="C13" s="76">
        <f>SUM('ปกติสมทบ 2 ปี'!E12)</f>
        <v>14</v>
      </c>
      <c r="D13" s="76">
        <f>SUM('ปกติสมทบ 2 ปี'!F12)</f>
        <v>139</v>
      </c>
      <c r="E13" s="185">
        <f>SUM(C13:D13)</f>
        <v>153</v>
      </c>
      <c r="F13" s="76">
        <f>SUM('ปกติสมทบ 2 ปี'!E27,'ปกติสมทบ 2 ปี'!E37)</f>
        <v>9</v>
      </c>
      <c r="G13" s="76">
        <f>SUM('ปกติสมทบ 2 ปี'!F27,'ปกติสมทบ 2 ปี'!F37)</f>
        <v>162</v>
      </c>
      <c r="H13" s="185">
        <f t="shared" si="0"/>
        <v>171</v>
      </c>
      <c r="I13" s="76">
        <f t="shared" si="8"/>
        <v>23</v>
      </c>
      <c r="J13" s="76">
        <f t="shared" si="8"/>
        <v>301</v>
      </c>
      <c r="K13" s="82">
        <f t="shared" si="2"/>
        <v>324</v>
      </c>
      <c r="L13" s="132">
        <v>0</v>
      </c>
      <c r="M13" s="76">
        <v>0</v>
      </c>
      <c r="N13" s="192">
        <f t="shared" si="3"/>
        <v>0</v>
      </c>
      <c r="O13" s="132">
        <v>0</v>
      </c>
      <c r="P13" s="76">
        <v>0</v>
      </c>
      <c r="Q13" s="192">
        <f t="shared" si="4"/>
        <v>0</v>
      </c>
      <c r="R13" s="76">
        <f t="shared" si="9"/>
        <v>0</v>
      </c>
      <c r="S13" s="76">
        <f t="shared" si="9"/>
        <v>0</v>
      </c>
      <c r="T13" s="185">
        <f t="shared" si="9"/>
        <v>0</v>
      </c>
      <c r="U13" s="76">
        <f t="shared" si="10"/>
        <v>23</v>
      </c>
      <c r="V13" s="76">
        <f t="shared" si="10"/>
        <v>301</v>
      </c>
      <c r="W13" s="185">
        <f>SUM(U13:V13)</f>
        <v>324</v>
      </c>
    </row>
    <row r="14" spans="1:23" ht="20.25" customHeight="1">
      <c r="A14" s="187"/>
      <c r="B14" s="17">
        <v>5</v>
      </c>
      <c r="C14" s="76">
        <f>SUM('ปกติสมทบ 2 ปี'!H12)</f>
        <v>9</v>
      </c>
      <c r="D14" s="76">
        <f>SUM('ปกติสมทบ 2 ปี'!I12)</f>
        <v>20</v>
      </c>
      <c r="E14" s="185">
        <f>SUM(C14:D14)</f>
        <v>29</v>
      </c>
      <c r="F14" s="76">
        <f>SUM('ปกติสมทบ 2 ปี'!H27,'ปกติสมทบ 2 ปี'!H37)</f>
        <v>5</v>
      </c>
      <c r="G14" s="76">
        <f>SUM('ปกติสมทบ 2 ปี'!I27,'ปกติสมทบ 2 ปี'!I37)</f>
        <v>46</v>
      </c>
      <c r="H14" s="185">
        <f t="shared" si="0"/>
        <v>51</v>
      </c>
      <c r="I14" s="76">
        <f t="shared" si="8"/>
        <v>14</v>
      </c>
      <c r="J14" s="76">
        <f t="shared" si="8"/>
        <v>66</v>
      </c>
      <c r="K14" s="82">
        <f t="shared" si="2"/>
        <v>80</v>
      </c>
      <c r="L14" s="132">
        <v>0</v>
      </c>
      <c r="M14" s="565">
        <v>0</v>
      </c>
      <c r="N14" s="192">
        <f t="shared" si="3"/>
        <v>0</v>
      </c>
      <c r="O14" s="132">
        <v>0</v>
      </c>
      <c r="P14" s="76">
        <v>0</v>
      </c>
      <c r="Q14" s="192">
        <f t="shared" si="4"/>
        <v>0</v>
      </c>
      <c r="R14" s="76">
        <f t="shared" si="9"/>
        <v>0</v>
      </c>
      <c r="S14" s="76">
        <f t="shared" si="9"/>
        <v>0</v>
      </c>
      <c r="T14" s="185">
        <f t="shared" si="9"/>
        <v>0</v>
      </c>
      <c r="U14" s="76">
        <f t="shared" si="10"/>
        <v>14</v>
      </c>
      <c r="V14" s="76">
        <f t="shared" si="10"/>
        <v>66</v>
      </c>
      <c r="W14" s="185">
        <f>SUM(U14:V14)</f>
        <v>80</v>
      </c>
    </row>
    <row r="15" spans="1:23" s="183" customFormat="1" ht="19.5" thickBot="1">
      <c r="A15" s="561" t="s">
        <v>6</v>
      </c>
      <c r="B15" s="561"/>
      <c r="C15" s="562">
        <f>SUM(C12:C14)</f>
        <v>48</v>
      </c>
      <c r="D15" s="562">
        <f aca="true" t="shared" si="11" ref="D15:W15">SUM(D12:D14)</f>
        <v>346</v>
      </c>
      <c r="E15" s="562">
        <f t="shared" si="11"/>
        <v>394</v>
      </c>
      <c r="F15" s="562">
        <f t="shared" si="11"/>
        <v>30</v>
      </c>
      <c r="G15" s="562">
        <f t="shared" si="11"/>
        <v>398</v>
      </c>
      <c r="H15" s="562">
        <f t="shared" si="11"/>
        <v>428</v>
      </c>
      <c r="I15" s="562">
        <f t="shared" si="11"/>
        <v>78</v>
      </c>
      <c r="J15" s="562">
        <f t="shared" si="11"/>
        <v>744</v>
      </c>
      <c r="K15" s="562">
        <f t="shared" si="11"/>
        <v>822</v>
      </c>
      <c r="L15" s="562">
        <f t="shared" si="11"/>
        <v>0</v>
      </c>
      <c r="M15" s="562">
        <f t="shared" si="11"/>
        <v>0</v>
      </c>
      <c r="N15" s="562">
        <f t="shared" si="11"/>
        <v>0</v>
      </c>
      <c r="O15" s="562">
        <f t="shared" si="11"/>
        <v>0</v>
      </c>
      <c r="P15" s="562">
        <f t="shared" si="11"/>
        <v>0</v>
      </c>
      <c r="Q15" s="562">
        <f t="shared" si="11"/>
        <v>0</v>
      </c>
      <c r="R15" s="562">
        <f t="shared" si="11"/>
        <v>0</v>
      </c>
      <c r="S15" s="562">
        <f t="shared" si="11"/>
        <v>0</v>
      </c>
      <c r="T15" s="562">
        <f t="shared" si="11"/>
        <v>0</v>
      </c>
      <c r="U15" s="562">
        <f t="shared" si="11"/>
        <v>78</v>
      </c>
      <c r="V15" s="562">
        <f t="shared" si="11"/>
        <v>744</v>
      </c>
      <c r="W15" s="562">
        <f t="shared" si="11"/>
        <v>822</v>
      </c>
    </row>
    <row r="16" spans="1:23" s="183" customFormat="1" ht="20.25" thickBot="1" thickTop="1">
      <c r="A16" s="673" t="s">
        <v>50</v>
      </c>
      <c r="B16" s="674"/>
      <c r="C16" s="566">
        <f>SUM(C15,C11)</f>
        <v>2242</v>
      </c>
      <c r="D16" s="566">
        <f>SUM(D15,D11)</f>
        <v>5906</v>
      </c>
      <c r="E16" s="566">
        <f>SUM(E15,E11)</f>
        <v>8148</v>
      </c>
      <c r="F16" s="566">
        <f aca="true" t="shared" si="12" ref="F16:W16">SUM(F11,F15)</f>
        <v>173</v>
      </c>
      <c r="G16" s="566">
        <f t="shared" si="12"/>
        <v>519</v>
      </c>
      <c r="H16" s="566">
        <f t="shared" si="12"/>
        <v>692</v>
      </c>
      <c r="I16" s="566">
        <f t="shared" si="12"/>
        <v>2415</v>
      </c>
      <c r="J16" s="567">
        <f t="shared" si="12"/>
        <v>6425</v>
      </c>
      <c r="K16" s="568">
        <f t="shared" si="12"/>
        <v>8840</v>
      </c>
      <c r="L16" s="567">
        <f t="shared" si="12"/>
        <v>631</v>
      </c>
      <c r="M16" s="567">
        <f t="shared" si="12"/>
        <v>2080</v>
      </c>
      <c r="N16" s="567">
        <f t="shared" si="12"/>
        <v>2711</v>
      </c>
      <c r="O16" s="566">
        <f t="shared" si="12"/>
        <v>18</v>
      </c>
      <c r="P16" s="567">
        <f t="shared" si="12"/>
        <v>14</v>
      </c>
      <c r="Q16" s="567">
        <f t="shared" si="12"/>
        <v>32</v>
      </c>
      <c r="R16" s="566">
        <f t="shared" si="12"/>
        <v>649</v>
      </c>
      <c r="S16" s="566">
        <f t="shared" si="12"/>
        <v>2094</v>
      </c>
      <c r="T16" s="569">
        <f t="shared" si="12"/>
        <v>2743</v>
      </c>
      <c r="U16" s="566">
        <f t="shared" si="12"/>
        <v>3064</v>
      </c>
      <c r="V16" s="566">
        <f t="shared" si="12"/>
        <v>8519</v>
      </c>
      <c r="W16" s="569">
        <f t="shared" si="12"/>
        <v>11583</v>
      </c>
    </row>
    <row r="17" spans="1:23" ht="19.5" thickTop="1">
      <c r="A17" s="184" t="s">
        <v>294</v>
      </c>
      <c r="B17" s="17">
        <v>1</v>
      </c>
      <c r="C17" s="76">
        <v>0</v>
      </c>
      <c r="D17" s="76">
        <v>0</v>
      </c>
      <c r="E17" s="185">
        <f aca="true" t="shared" si="13" ref="E17:E26">SUM(C17:D17)</f>
        <v>0</v>
      </c>
      <c r="F17" s="76">
        <f>SUM('ป.โท สงขลา'!B106)</f>
        <v>8</v>
      </c>
      <c r="G17" s="76">
        <f>SUM('ป.โท สงขลา'!C106)</f>
        <v>16</v>
      </c>
      <c r="H17" s="185">
        <f>SUM(F17:G17)</f>
        <v>24</v>
      </c>
      <c r="I17" s="76">
        <f>SUM(C17,F17)</f>
        <v>8</v>
      </c>
      <c r="J17" s="76">
        <f>SUM(D17,G17)</f>
        <v>16</v>
      </c>
      <c r="K17" s="128">
        <f aca="true" t="shared" si="14" ref="K17:K26">SUM(I17:J17)</f>
        <v>24</v>
      </c>
      <c r="L17" s="76">
        <v>0</v>
      </c>
      <c r="M17" s="76">
        <v>0</v>
      </c>
      <c r="N17" s="185">
        <f>SUM(L17:M17)</f>
        <v>0</v>
      </c>
      <c r="O17" s="76">
        <v>0</v>
      </c>
      <c r="P17" s="76">
        <v>0</v>
      </c>
      <c r="Q17" s="185">
        <f>SUM(O17:P17)</f>
        <v>0</v>
      </c>
      <c r="R17" s="76">
        <f>SUM(L17,O17)</f>
        <v>0</v>
      </c>
      <c r="S17" s="76">
        <f>SUM(M17,P17)</f>
        <v>0</v>
      </c>
      <c r="T17" s="185">
        <f aca="true" t="shared" si="15" ref="T17:T26">SUM(R17:S17)</f>
        <v>0</v>
      </c>
      <c r="U17" s="76">
        <f>SUM(I17,R17)</f>
        <v>8</v>
      </c>
      <c r="V17" s="76">
        <f>SUM(J17,S17)</f>
        <v>16</v>
      </c>
      <c r="W17" s="185">
        <f aca="true" t="shared" si="16" ref="W17:W22">SUM(U17:V17)</f>
        <v>24</v>
      </c>
    </row>
    <row r="18" spans="1:23" ht="18.75">
      <c r="A18" s="184" t="s">
        <v>293</v>
      </c>
      <c r="B18" s="17">
        <v>2</v>
      </c>
      <c r="C18" s="76">
        <v>0</v>
      </c>
      <c r="D18" s="76">
        <v>0</v>
      </c>
      <c r="E18" s="185">
        <f>SUM(C18:D18)</f>
        <v>0</v>
      </c>
      <c r="F18" s="76">
        <v>0</v>
      </c>
      <c r="G18" s="76">
        <v>0</v>
      </c>
      <c r="H18" s="185">
        <f>SUM(F18:G18)</f>
        <v>0</v>
      </c>
      <c r="I18" s="76">
        <f>SUM(C18,F18)</f>
        <v>0</v>
      </c>
      <c r="J18" s="76">
        <f>SUM(D18,G18)</f>
        <v>0</v>
      </c>
      <c r="K18" s="82">
        <f>SUM(I18:J18)</f>
        <v>0</v>
      </c>
      <c r="L18" s="76">
        <v>0</v>
      </c>
      <c r="M18" s="76">
        <v>0</v>
      </c>
      <c r="N18" s="185">
        <f>SUM(L18:M18)</f>
        <v>0</v>
      </c>
      <c r="O18" s="76">
        <v>0</v>
      </c>
      <c r="P18" s="76">
        <v>0</v>
      </c>
      <c r="Q18" s="185">
        <f>SUM(O18:P18)</f>
        <v>0</v>
      </c>
      <c r="R18" s="76">
        <v>0</v>
      </c>
      <c r="S18" s="76">
        <v>0</v>
      </c>
      <c r="T18" s="185">
        <f>SUM(R18:S18)</f>
        <v>0</v>
      </c>
      <c r="U18" s="76">
        <f>SUM(I18,R18)</f>
        <v>0</v>
      </c>
      <c r="V18" s="76">
        <f>SUM(J18,S18)</f>
        <v>0</v>
      </c>
      <c r="W18" s="185">
        <f>SUM(U18:V18)</f>
        <v>0</v>
      </c>
    </row>
    <row r="19" spans="1:23" s="183" customFormat="1" ht="18.75">
      <c r="A19" s="188" t="s">
        <v>6</v>
      </c>
      <c r="B19" s="188"/>
      <c r="C19" s="189">
        <f>SUM(C17:C18)</f>
        <v>0</v>
      </c>
      <c r="D19" s="189">
        <f aca="true" t="shared" si="17" ref="D19:W19">SUM(D17:D18)</f>
        <v>0</v>
      </c>
      <c r="E19" s="189">
        <f t="shared" si="17"/>
        <v>0</v>
      </c>
      <c r="F19" s="189">
        <f t="shared" si="17"/>
        <v>8</v>
      </c>
      <c r="G19" s="189">
        <f t="shared" si="17"/>
        <v>16</v>
      </c>
      <c r="H19" s="189">
        <f t="shared" si="17"/>
        <v>24</v>
      </c>
      <c r="I19" s="189">
        <f t="shared" si="17"/>
        <v>8</v>
      </c>
      <c r="J19" s="189">
        <f t="shared" si="17"/>
        <v>16</v>
      </c>
      <c r="K19" s="189">
        <f t="shared" si="17"/>
        <v>24</v>
      </c>
      <c r="L19" s="189">
        <f t="shared" si="17"/>
        <v>0</v>
      </c>
      <c r="M19" s="189">
        <f t="shared" si="17"/>
        <v>0</v>
      </c>
      <c r="N19" s="189">
        <f t="shared" si="17"/>
        <v>0</v>
      </c>
      <c r="O19" s="189">
        <f t="shared" si="17"/>
        <v>0</v>
      </c>
      <c r="P19" s="189">
        <f t="shared" si="17"/>
        <v>0</v>
      </c>
      <c r="Q19" s="189">
        <f t="shared" si="17"/>
        <v>0</v>
      </c>
      <c r="R19" s="189">
        <f t="shared" si="17"/>
        <v>0</v>
      </c>
      <c r="S19" s="189">
        <f t="shared" si="17"/>
        <v>0</v>
      </c>
      <c r="T19" s="189">
        <f t="shared" si="17"/>
        <v>0</v>
      </c>
      <c r="U19" s="189">
        <f t="shared" si="17"/>
        <v>8</v>
      </c>
      <c r="V19" s="189">
        <f t="shared" si="17"/>
        <v>16</v>
      </c>
      <c r="W19" s="189">
        <f t="shared" si="17"/>
        <v>24</v>
      </c>
    </row>
    <row r="20" spans="1:23" s="530" customFormat="1" ht="17.25" customHeight="1">
      <c r="A20" s="184" t="s">
        <v>51</v>
      </c>
      <c r="B20" s="17">
        <v>1</v>
      </c>
      <c r="C20" s="76">
        <f>SUM('ป.โท สงขลา'!B31)</f>
        <v>11</v>
      </c>
      <c r="D20" s="76">
        <f>SUM('ป.โท สงขลา'!C31)</f>
        <v>44</v>
      </c>
      <c r="E20" s="185">
        <f t="shared" si="13"/>
        <v>55</v>
      </c>
      <c r="F20" s="76">
        <f>SUM('ป.โท สงขลา'!B74)</f>
        <v>88</v>
      </c>
      <c r="G20" s="76">
        <f>SUM('ป.โท สงขลา'!C74)</f>
        <v>187</v>
      </c>
      <c r="H20" s="185">
        <f aca="true" t="shared" si="18" ref="H20:H26">SUM(F20:G20)</f>
        <v>275</v>
      </c>
      <c r="I20" s="76">
        <f aca="true" t="shared" si="19" ref="I20:J22">SUM(C20,F20)</f>
        <v>99</v>
      </c>
      <c r="J20" s="76">
        <f t="shared" si="19"/>
        <v>231</v>
      </c>
      <c r="K20" s="82">
        <f t="shared" si="14"/>
        <v>330</v>
      </c>
      <c r="L20" s="564">
        <f>SUM('ป.โทพัทลุง'!B16)</f>
        <v>4</v>
      </c>
      <c r="M20" s="563">
        <f>SUM('ป.โทพัทลุง'!C16)</f>
        <v>22</v>
      </c>
      <c r="N20" s="570">
        <f aca="true" t="shared" si="20" ref="N20:N26">SUM(L20:M20)</f>
        <v>26</v>
      </c>
      <c r="O20" s="76">
        <f>SUM('ป.โทพัทลุง'!B29)</f>
        <v>8</v>
      </c>
      <c r="P20" s="76">
        <f>SUM('ป.โทพัทลุง'!C29)</f>
        <v>8</v>
      </c>
      <c r="Q20" s="185">
        <f aca="true" t="shared" si="21" ref="Q20:Q26">SUM(O20:P20)</f>
        <v>16</v>
      </c>
      <c r="R20" s="76">
        <f aca="true" t="shared" si="22" ref="R20:S22">SUM(L20,O20)</f>
        <v>12</v>
      </c>
      <c r="S20" s="76">
        <f t="shared" si="22"/>
        <v>30</v>
      </c>
      <c r="T20" s="185">
        <f t="shared" si="15"/>
        <v>42</v>
      </c>
      <c r="U20" s="76">
        <f aca="true" t="shared" si="23" ref="U20:V22">SUM(I20,R20)</f>
        <v>111</v>
      </c>
      <c r="V20" s="76">
        <f t="shared" si="23"/>
        <v>261</v>
      </c>
      <c r="W20" s="185">
        <f t="shared" si="16"/>
        <v>372</v>
      </c>
    </row>
    <row r="21" spans="1:23" s="530" customFormat="1" ht="17.25" customHeight="1">
      <c r="A21" s="184"/>
      <c r="B21" s="17">
        <v>2</v>
      </c>
      <c r="C21" s="76">
        <f>SUM('ป.โท สงขลา'!E31)</f>
        <v>14</v>
      </c>
      <c r="D21" s="76">
        <f>SUM('ป.โท สงขลา'!F31)</f>
        <v>40</v>
      </c>
      <c r="E21" s="185">
        <f t="shared" si="13"/>
        <v>54</v>
      </c>
      <c r="F21" s="76">
        <f>SUM('ป.โท สงขลา'!E74)</f>
        <v>52</v>
      </c>
      <c r="G21" s="76">
        <f>SUM('ป.โท สงขลา'!F74)</f>
        <v>123</v>
      </c>
      <c r="H21" s="185">
        <f t="shared" si="18"/>
        <v>175</v>
      </c>
      <c r="I21" s="76">
        <f t="shared" si="19"/>
        <v>66</v>
      </c>
      <c r="J21" s="76">
        <f t="shared" si="19"/>
        <v>163</v>
      </c>
      <c r="K21" s="82">
        <f t="shared" si="14"/>
        <v>229</v>
      </c>
      <c r="L21" s="132">
        <f>SUM('ป.โทพัทลุง'!E16)</f>
        <v>11</v>
      </c>
      <c r="M21" s="76">
        <f>SUM('ป.โทพัทลุง'!F16)</f>
        <v>18</v>
      </c>
      <c r="N21" s="186">
        <f t="shared" si="20"/>
        <v>29</v>
      </c>
      <c r="O21" s="76">
        <f>SUM('ป.โทพัทลุง'!E29)</f>
        <v>9</v>
      </c>
      <c r="P21" s="76">
        <f>SUM('ป.โทพัทลุง'!F29)</f>
        <v>7</v>
      </c>
      <c r="Q21" s="185">
        <f t="shared" si="21"/>
        <v>16</v>
      </c>
      <c r="R21" s="76">
        <f t="shared" si="22"/>
        <v>20</v>
      </c>
      <c r="S21" s="76">
        <f t="shared" si="22"/>
        <v>25</v>
      </c>
      <c r="T21" s="185">
        <f t="shared" si="15"/>
        <v>45</v>
      </c>
      <c r="U21" s="76">
        <f t="shared" si="23"/>
        <v>86</v>
      </c>
      <c r="V21" s="76">
        <f t="shared" si="23"/>
        <v>188</v>
      </c>
      <c r="W21" s="185">
        <f t="shared" si="16"/>
        <v>274</v>
      </c>
    </row>
    <row r="22" spans="1:23" s="530" customFormat="1" ht="17.25" customHeight="1">
      <c r="A22" s="184"/>
      <c r="B22" s="17">
        <v>3</v>
      </c>
      <c r="C22" s="76">
        <f>SUM('ป.โท สงขลา'!H31)</f>
        <v>24</v>
      </c>
      <c r="D22" s="76">
        <f>SUM('ป.โท สงขลา'!I31)</f>
        <v>58</v>
      </c>
      <c r="E22" s="185">
        <f t="shared" si="13"/>
        <v>82</v>
      </c>
      <c r="F22" s="76">
        <f>SUM('ป.โท สงขลา'!H74)</f>
        <v>100</v>
      </c>
      <c r="G22" s="76">
        <f>SUM('ป.โท สงขลา'!I74)</f>
        <v>224</v>
      </c>
      <c r="H22" s="185">
        <f t="shared" si="18"/>
        <v>324</v>
      </c>
      <c r="I22" s="76">
        <f t="shared" si="19"/>
        <v>124</v>
      </c>
      <c r="J22" s="76">
        <f t="shared" si="19"/>
        <v>282</v>
      </c>
      <c r="K22" s="82">
        <f t="shared" si="14"/>
        <v>406</v>
      </c>
      <c r="L22" s="571">
        <f>SUM('ป.โทพัทลุง'!H16)</f>
        <v>21</v>
      </c>
      <c r="M22" s="565">
        <f>SUM('ป.โทพัทลุง'!I16)</f>
        <v>30</v>
      </c>
      <c r="N22" s="572">
        <f t="shared" si="20"/>
        <v>51</v>
      </c>
      <c r="O22" s="76">
        <f>SUM('ป.โทพัทลุง'!H29)</f>
        <v>13</v>
      </c>
      <c r="P22" s="76">
        <f>SUM('ป.โทพัทลุง'!I29)</f>
        <v>24</v>
      </c>
      <c r="Q22" s="185">
        <f t="shared" si="21"/>
        <v>37</v>
      </c>
      <c r="R22" s="76">
        <f t="shared" si="22"/>
        <v>34</v>
      </c>
      <c r="S22" s="76">
        <f t="shared" si="22"/>
        <v>54</v>
      </c>
      <c r="T22" s="185">
        <f t="shared" si="15"/>
        <v>88</v>
      </c>
      <c r="U22" s="76">
        <f t="shared" si="23"/>
        <v>158</v>
      </c>
      <c r="V22" s="76">
        <f t="shared" si="23"/>
        <v>336</v>
      </c>
      <c r="W22" s="185">
        <f t="shared" si="16"/>
        <v>494</v>
      </c>
    </row>
    <row r="23" spans="1:23" s="531" customFormat="1" ht="18.75">
      <c r="A23" s="188" t="s">
        <v>6</v>
      </c>
      <c r="B23" s="188"/>
      <c r="C23" s="189">
        <f>SUM(C20:C22)</f>
        <v>49</v>
      </c>
      <c r="D23" s="189">
        <f aca="true" t="shared" si="24" ref="D23:W23">SUM(D20:D22)</f>
        <v>142</v>
      </c>
      <c r="E23" s="189">
        <f t="shared" si="24"/>
        <v>191</v>
      </c>
      <c r="F23" s="189">
        <f t="shared" si="24"/>
        <v>240</v>
      </c>
      <c r="G23" s="189">
        <f t="shared" si="24"/>
        <v>534</v>
      </c>
      <c r="H23" s="189">
        <f t="shared" si="24"/>
        <v>774</v>
      </c>
      <c r="I23" s="189">
        <f t="shared" si="24"/>
        <v>289</v>
      </c>
      <c r="J23" s="189">
        <f t="shared" si="24"/>
        <v>676</v>
      </c>
      <c r="K23" s="189">
        <f t="shared" si="24"/>
        <v>965</v>
      </c>
      <c r="L23" s="189">
        <f t="shared" si="24"/>
        <v>36</v>
      </c>
      <c r="M23" s="189">
        <f t="shared" si="24"/>
        <v>70</v>
      </c>
      <c r="N23" s="189">
        <f t="shared" si="24"/>
        <v>106</v>
      </c>
      <c r="O23" s="189">
        <f t="shared" si="24"/>
        <v>30</v>
      </c>
      <c r="P23" s="189">
        <f t="shared" si="24"/>
        <v>39</v>
      </c>
      <c r="Q23" s="189">
        <f t="shared" si="24"/>
        <v>69</v>
      </c>
      <c r="R23" s="189">
        <f t="shared" si="24"/>
        <v>66</v>
      </c>
      <c r="S23" s="189">
        <f t="shared" si="24"/>
        <v>109</v>
      </c>
      <c r="T23" s="189">
        <f t="shared" si="24"/>
        <v>175</v>
      </c>
      <c r="U23" s="189">
        <f t="shared" si="24"/>
        <v>355</v>
      </c>
      <c r="V23" s="189">
        <f t="shared" si="24"/>
        <v>785</v>
      </c>
      <c r="W23" s="189">
        <f t="shared" si="24"/>
        <v>1140</v>
      </c>
    </row>
    <row r="24" spans="1:23" s="530" customFormat="1" ht="16.5" customHeight="1">
      <c r="A24" s="184" t="s">
        <v>52</v>
      </c>
      <c r="B24" s="17">
        <v>1</v>
      </c>
      <c r="C24" s="76">
        <f>SUM('ป.โท สงขลา'!B85)</f>
        <v>4</v>
      </c>
      <c r="D24" s="76">
        <f>SUM('ป.โท สงขลา'!C85)</f>
        <v>8</v>
      </c>
      <c r="E24" s="185">
        <f t="shared" si="13"/>
        <v>12</v>
      </c>
      <c r="F24" s="76">
        <f>SUM('ป.โท สงขลา'!B96)</f>
        <v>1</v>
      </c>
      <c r="G24" s="76">
        <f>SUM('ป.โท สงขลา'!C96)</f>
        <v>2</v>
      </c>
      <c r="H24" s="76">
        <f t="shared" si="18"/>
        <v>3</v>
      </c>
      <c r="I24" s="76">
        <f aca="true" t="shared" si="25" ref="I24:J26">SUM(C24,F24)</f>
        <v>5</v>
      </c>
      <c r="J24" s="76">
        <f t="shared" si="25"/>
        <v>10</v>
      </c>
      <c r="K24" s="82">
        <f t="shared" si="14"/>
        <v>15</v>
      </c>
      <c r="L24" s="76">
        <f>SUM('ป.โทพัทลุง'!B40)</f>
        <v>1</v>
      </c>
      <c r="M24" s="76">
        <f>SUM('ป.โทพัทลุง'!C40)</f>
        <v>0</v>
      </c>
      <c r="N24" s="185">
        <f t="shared" si="20"/>
        <v>1</v>
      </c>
      <c r="O24" s="76" t="s">
        <v>56</v>
      </c>
      <c r="P24" s="76" t="s">
        <v>56</v>
      </c>
      <c r="Q24" s="185">
        <f t="shared" si="21"/>
        <v>0</v>
      </c>
      <c r="R24" s="76">
        <f aca="true" t="shared" si="26" ref="R24:S26">SUM(L24,O24)</f>
        <v>1</v>
      </c>
      <c r="S24" s="76">
        <f t="shared" si="26"/>
        <v>0</v>
      </c>
      <c r="T24" s="185">
        <f t="shared" si="15"/>
        <v>1</v>
      </c>
      <c r="U24" s="76">
        <f aca="true" t="shared" si="27" ref="U24:W26">SUM(I24,R24)</f>
        <v>6</v>
      </c>
      <c r="V24" s="76">
        <f t="shared" si="27"/>
        <v>10</v>
      </c>
      <c r="W24" s="185">
        <f t="shared" si="27"/>
        <v>16</v>
      </c>
    </row>
    <row r="25" spans="1:23" s="530" customFormat="1" ht="16.5" customHeight="1">
      <c r="A25" s="184"/>
      <c r="B25" s="17">
        <v>2</v>
      </c>
      <c r="C25" s="76">
        <f>SUM('ป.โท สงขลา'!E85)</f>
        <v>3</v>
      </c>
      <c r="D25" s="76">
        <f>SUM('ป.โท สงขลา'!F85)</f>
        <v>5</v>
      </c>
      <c r="E25" s="185">
        <f t="shared" si="13"/>
        <v>8</v>
      </c>
      <c r="F25" s="76">
        <f>SUM('ป.โท สงขลา'!E96)</f>
        <v>0</v>
      </c>
      <c r="G25" s="76">
        <f>SUM('ป.โท สงขลา'!F96)</f>
        <v>0</v>
      </c>
      <c r="H25" s="76">
        <f t="shared" si="18"/>
        <v>0</v>
      </c>
      <c r="I25" s="76">
        <f t="shared" si="25"/>
        <v>3</v>
      </c>
      <c r="J25" s="76">
        <f t="shared" si="25"/>
        <v>5</v>
      </c>
      <c r="K25" s="82">
        <f t="shared" si="14"/>
        <v>8</v>
      </c>
      <c r="L25" s="76">
        <f>SUM('ป.โทพัทลุง'!E40)</f>
        <v>1</v>
      </c>
      <c r="M25" s="76">
        <f>SUM('ป.โทพัทลุง'!F40)</f>
        <v>2</v>
      </c>
      <c r="N25" s="185">
        <f t="shared" si="20"/>
        <v>3</v>
      </c>
      <c r="O25" s="76" t="s">
        <v>56</v>
      </c>
      <c r="P25" s="76" t="s">
        <v>56</v>
      </c>
      <c r="Q25" s="185">
        <f t="shared" si="21"/>
        <v>0</v>
      </c>
      <c r="R25" s="76">
        <f t="shared" si="26"/>
        <v>1</v>
      </c>
      <c r="S25" s="76">
        <f t="shared" si="26"/>
        <v>2</v>
      </c>
      <c r="T25" s="185">
        <f t="shared" si="15"/>
        <v>3</v>
      </c>
      <c r="U25" s="76">
        <f>SUM(I25,R25)</f>
        <v>4</v>
      </c>
      <c r="V25" s="76">
        <f>SUM(J25,S25)</f>
        <v>7</v>
      </c>
      <c r="W25" s="185">
        <f>SUM(K25,T25)</f>
        <v>11</v>
      </c>
    </row>
    <row r="26" spans="1:23" s="530" customFormat="1" ht="16.5" customHeight="1">
      <c r="A26" s="184"/>
      <c r="B26" s="17">
        <v>3</v>
      </c>
      <c r="C26" s="76">
        <f>SUM('ป.โท สงขลา'!H85)</f>
        <v>19</v>
      </c>
      <c r="D26" s="76">
        <f>SUM('ป.โท สงขลา'!I85)</f>
        <v>10</v>
      </c>
      <c r="E26" s="185">
        <f t="shared" si="13"/>
        <v>29</v>
      </c>
      <c r="F26" s="76">
        <f>SUM('ป.โท สงขลา'!H96)</f>
        <v>1</v>
      </c>
      <c r="G26" s="76">
        <f>SUM('ป.โท สงขลา'!I96)</f>
        <v>3</v>
      </c>
      <c r="H26" s="76">
        <f t="shared" si="18"/>
        <v>4</v>
      </c>
      <c r="I26" s="76">
        <f t="shared" si="25"/>
        <v>20</v>
      </c>
      <c r="J26" s="76">
        <f t="shared" si="25"/>
        <v>13</v>
      </c>
      <c r="K26" s="82">
        <f t="shared" si="14"/>
        <v>33</v>
      </c>
      <c r="L26" s="76">
        <f>SUM('ป.โทพัทลุง'!H40)</f>
        <v>3</v>
      </c>
      <c r="M26" s="76">
        <f>SUM('ป.โทพัทลุง'!I40)</f>
        <v>7</v>
      </c>
      <c r="N26" s="185">
        <f t="shared" si="20"/>
        <v>10</v>
      </c>
      <c r="O26" s="76" t="s">
        <v>56</v>
      </c>
      <c r="P26" s="76" t="s">
        <v>56</v>
      </c>
      <c r="Q26" s="185">
        <f t="shared" si="21"/>
        <v>0</v>
      </c>
      <c r="R26" s="76">
        <f t="shared" si="26"/>
        <v>3</v>
      </c>
      <c r="S26" s="76">
        <f t="shared" si="26"/>
        <v>7</v>
      </c>
      <c r="T26" s="185">
        <f t="shared" si="15"/>
        <v>10</v>
      </c>
      <c r="U26" s="76">
        <f t="shared" si="27"/>
        <v>23</v>
      </c>
      <c r="V26" s="76">
        <f t="shared" si="27"/>
        <v>20</v>
      </c>
      <c r="W26" s="185">
        <f t="shared" si="27"/>
        <v>43</v>
      </c>
    </row>
    <row r="27" spans="1:23" s="531" customFormat="1" ht="19.5" customHeight="1" thickBot="1">
      <c r="A27" s="561" t="s">
        <v>6</v>
      </c>
      <c r="B27" s="561"/>
      <c r="C27" s="562">
        <f aca="true" t="shared" si="28" ref="C27:W27">SUM(C24:C26)</f>
        <v>26</v>
      </c>
      <c r="D27" s="562">
        <f t="shared" si="28"/>
        <v>23</v>
      </c>
      <c r="E27" s="562">
        <f t="shared" si="28"/>
        <v>49</v>
      </c>
      <c r="F27" s="562">
        <f t="shared" si="28"/>
        <v>2</v>
      </c>
      <c r="G27" s="562">
        <f t="shared" si="28"/>
        <v>5</v>
      </c>
      <c r="H27" s="562">
        <f t="shared" si="28"/>
        <v>7</v>
      </c>
      <c r="I27" s="562">
        <f t="shared" si="28"/>
        <v>28</v>
      </c>
      <c r="J27" s="562">
        <f t="shared" si="28"/>
        <v>28</v>
      </c>
      <c r="K27" s="562">
        <f t="shared" si="28"/>
        <v>56</v>
      </c>
      <c r="L27" s="562">
        <f t="shared" si="28"/>
        <v>5</v>
      </c>
      <c r="M27" s="562">
        <f t="shared" si="28"/>
        <v>9</v>
      </c>
      <c r="N27" s="562">
        <f t="shared" si="28"/>
        <v>14</v>
      </c>
      <c r="O27" s="562">
        <f t="shared" si="28"/>
        <v>0</v>
      </c>
      <c r="P27" s="562">
        <f t="shared" si="28"/>
        <v>0</v>
      </c>
      <c r="Q27" s="562">
        <f t="shared" si="28"/>
        <v>0</v>
      </c>
      <c r="R27" s="562">
        <f t="shared" si="28"/>
        <v>5</v>
      </c>
      <c r="S27" s="562">
        <f t="shared" si="28"/>
        <v>9</v>
      </c>
      <c r="T27" s="562">
        <f t="shared" si="28"/>
        <v>14</v>
      </c>
      <c r="U27" s="562">
        <f t="shared" si="28"/>
        <v>33</v>
      </c>
      <c r="V27" s="562">
        <f t="shared" si="28"/>
        <v>37</v>
      </c>
      <c r="W27" s="562">
        <f t="shared" si="28"/>
        <v>70</v>
      </c>
    </row>
    <row r="28" spans="1:23" s="531" customFormat="1" ht="22.5" customHeight="1" thickBot="1" thickTop="1">
      <c r="A28" s="673" t="s">
        <v>53</v>
      </c>
      <c r="B28" s="674"/>
      <c r="C28" s="566">
        <f aca="true" t="shared" si="29" ref="C28:W28">SUM(C19,C23,C27)</f>
        <v>75</v>
      </c>
      <c r="D28" s="566">
        <f t="shared" si="29"/>
        <v>165</v>
      </c>
      <c r="E28" s="566">
        <f t="shared" si="29"/>
        <v>240</v>
      </c>
      <c r="F28" s="566">
        <f t="shared" si="29"/>
        <v>250</v>
      </c>
      <c r="G28" s="566">
        <f t="shared" si="29"/>
        <v>555</v>
      </c>
      <c r="H28" s="566">
        <f t="shared" si="29"/>
        <v>805</v>
      </c>
      <c r="I28" s="566">
        <f t="shared" si="29"/>
        <v>325</v>
      </c>
      <c r="J28" s="566">
        <f t="shared" si="29"/>
        <v>720</v>
      </c>
      <c r="K28" s="573">
        <f t="shared" si="29"/>
        <v>1045</v>
      </c>
      <c r="L28" s="566">
        <f t="shared" si="29"/>
        <v>41</v>
      </c>
      <c r="M28" s="566">
        <f t="shared" si="29"/>
        <v>79</v>
      </c>
      <c r="N28" s="566">
        <f t="shared" si="29"/>
        <v>120</v>
      </c>
      <c r="O28" s="566">
        <f t="shared" si="29"/>
        <v>30</v>
      </c>
      <c r="P28" s="566">
        <f t="shared" si="29"/>
        <v>39</v>
      </c>
      <c r="Q28" s="566">
        <f t="shared" si="29"/>
        <v>69</v>
      </c>
      <c r="R28" s="566">
        <f t="shared" si="29"/>
        <v>71</v>
      </c>
      <c r="S28" s="566">
        <f t="shared" si="29"/>
        <v>118</v>
      </c>
      <c r="T28" s="569">
        <f t="shared" si="29"/>
        <v>189</v>
      </c>
      <c r="U28" s="566">
        <f t="shared" si="29"/>
        <v>396</v>
      </c>
      <c r="V28" s="566">
        <f t="shared" si="29"/>
        <v>838</v>
      </c>
      <c r="W28" s="569">
        <f t="shared" si="29"/>
        <v>1234</v>
      </c>
    </row>
    <row r="29" spans="1:23" s="531" customFormat="1" ht="21.75" customHeight="1" thickBot="1" thickTop="1">
      <c r="A29" s="673" t="s">
        <v>7</v>
      </c>
      <c r="B29" s="674"/>
      <c r="C29" s="171">
        <f aca="true" t="shared" si="30" ref="C29:W29">SUM(C16,C28)</f>
        <v>2317</v>
      </c>
      <c r="D29" s="171">
        <f t="shared" si="30"/>
        <v>6071</v>
      </c>
      <c r="E29" s="171">
        <f t="shared" si="30"/>
        <v>8388</v>
      </c>
      <c r="F29" s="171">
        <f t="shared" si="30"/>
        <v>423</v>
      </c>
      <c r="G29" s="171">
        <f t="shared" si="30"/>
        <v>1074</v>
      </c>
      <c r="H29" s="171">
        <f t="shared" si="30"/>
        <v>1497</v>
      </c>
      <c r="I29" s="171">
        <f t="shared" si="30"/>
        <v>2740</v>
      </c>
      <c r="J29" s="171">
        <f t="shared" si="30"/>
        <v>7145</v>
      </c>
      <c r="K29" s="574">
        <f t="shared" si="30"/>
        <v>9885</v>
      </c>
      <c r="L29" s="173">
        <f t="shared" si="30"/>
        <v>672</v>
      </c>
      <c r="M29" s="171">
        <f t="shared" si="30"/>
        <v>2159</v>
      </c>
      <c r="N29" s="171">
        <f t="shared" si="30"/>
        <v>2831</v>
      </c>
      <c r="O29" s="171">
        <f t="shared" si="30"/>
        <v>48</v>
      </c>
      <c r="P29" s="171">
        <f t="shared" si="30"/>
        <v>53</v>
      </c>
      <c r="Q29" s="171">
        <f t="shared" si="30"/>
        <v>101</v>
      </c>
      <c r="R29" s="171">
        <f t="shared" si="30"/>
        <v>720</v>
      </c>
      <c r="S29" s="171">
        <f t="shared" si="30"/>
        <v>2212</v>
      </c>
      <c r="T29" s="575">
        <f t="shared" si="30"/>
        <v>2932</v>
      </c>
      <c r="U29" s="171">
        <f t="shared" si="30"/>
        <v>3460</v>
      </c>
      <c r="V29" s="171">
        <f t="shared" si="30"/>
        <v>9357</v>
      </c>
      <c r="W29" s="575">
        <f t="shared" si="30"/>
        <v>12817</v>
      </c>
    </row>
    <row r="30" ht="19.5" thickTop="1"/>
  </sheetData>
  <sheetProtection/>
  <mergeCells count="13">
    <mergeCell ref="A1:W1"/>
    <mergeCell ref="C3:K3"/>
    <mergeCell ref="L3:T3"/>
    <mergeCell ref="U3:W4"/>
    <mergeCell ref="C4:E4"/>
    <mergeCell ref="R4:T4"/>
    <mergeCell ref="I4:K4"/>
    <mergeCell ref="L4:N4"/>
    <mergeCell ref="O4:Q4"/>
    <mergeCell ref="A16:B16"/>
    <mergeCell ref="A28:B28"/>
    <mergeCell ref="A29:B29"/>
    <mergeCell ref="F4:H4"/>
  </mergeCells>
  <printOptions horizontalCentered="1"/>
  <pageMargins left="0.07874015748031496" right="0.07874015748031496" top="0.1968503937007874" bottom="0.1968503937007874" header="0.5118110236220472" footer="0"/>
  <pageSetup firstPageNumber="13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 กันยายน  2558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23"/>
  <sheetViews>
    <sheetView showGridLines="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2" sqref="O22"/>
    </sheetView>
  </sheetViews>
  <sheetFormatPr defaultColWidth="9.00390625" defaultRowHeight="24"/>
  <cols>
    <col min="1" max="1" width="18.50390625" style="209" bestFit="1" customWidth="1"/>
    <col min="2" max="2" width="5.25390625" style="194" customWidth="1"/>
    <col min="3" max="3" width="5.25390625" style="194" bestFit="1" customWidth="1"/>
    <col min="4" max="4" width="6.00390625" style="194" bestFit="1" customWidth="1"/>
    <col min="5" max="10" width="4.125" style="194" customWidth="1"/>
    <col min="11" max="13" width="3.625" style="194" customWidth="1"/>
    <col min="14" max="15" width="3.875" style="194" customWidth="1"/>
    <col min="16" max="16" width="4.25390625" style="194" bestFit="1" customWidth="1"/>
    <col min="17" max="18" width="4.125" style="418" customWidth="1"/>
    <col min="19" max="19" width="5.00390625" style="418" customWidth="1"/>
    <col min="20" max="22" width="4.00390625" style="418" customWidth="1"/>
    <col min="23" max="24" width="4.00390625" style="194" customWidth="1"/>
    <col min="25" max="25" width="4.125" style="194" customWidth="1"/>
    <col min="26" max="26" width="5.50390625" style="194" bestFit="1" customWidth="1"/>
    <col min="27" max="28" width="6.00390625" style="194" bestFit="1" customWidth="1"/>
    <col min="29" max="45" width="4.125" style="194" customWidth="1"/>
    <col min="46" max="62" width="9.00390625" style="194" customWidth="1"/>
    <col min="63" max="16384" width="9.00390625" style="7" customWidth="1"/>
  </cols>
  <sheetData>
    <row r="1" spans="1:28" ht="23.25">
      <c r="A1" s="660" t="s">
        <v>461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</row>
    <row r="2" spans="1:28" s="611" customFormat="1" ht="27" customHeight="1">
      <c r="A2" s="660" t="s">
        <v>105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</row>
    <row r="3" spans="1:28" ht="1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</row>
    <row r="4" spans="1:62" s="183" customFormat="1" ht="18.75">
      <c r="A4" s="196" t="s">
        <v>59</v>
      </c>
      <c r="B4" s="684" t="s">
        <v>60</v>
      </c>
      <c r="C4" s="684"/>
      <c r="D4" s="684"/>
      <c r="E4" s="685" t="s">
        <v>71</v>
      </c>
      <c r="F4" s="685"/>
      <c r="G4" s="685"/>
      <c r="H4" s="685" t="s">
        <v>72</v>
      </c>
      <c r="I4" s="685"/>
      <c r="J4" s="685"/>
      <c r="K4" s="681" t="s">
        <v>104</v>
      </c>
      <c r="L4" s="682"/>
      <c r="M4" s="683"/>
      <c r="N4" s="684" t="s">
        <v>73</v>
      </c>
      <c r="O4" s="684"/>
      <c r="P4" s="684"/>
      <c r="Q4" s="686" t="s">
        <v>74</v>
      </c>
      <c r="R4" s="686"/>
      <c r="S4" s="686"/>
      <c r="T4" s="688" t="s">
        <v>295</v>
      </c>
      <c r="U4" s="689"/>
      <c r="V4" s="690"/>
      <c r="W4" s="687" t="s">
        <v>496</v>
      </c>
      <c r="X4" s="687"/>
      <c r="Y4" s="687"/>
      <c r="Z4" s="684" t="s">
        <v>7</v>
      </c>
      <c r="AA4" s="684"/>
      <c r="AB4" s="684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</row>
    <row r="5" spans="1:62" s="183" customFormat="1" ht="18.75">
      <c r="A5" s="198"/>
      <c r="B5" s="199" t="s">
        <v>4</v>
      </c>
      <c r="C5" s="199" t="s">
        <v>5</v>
      </c>
      <c r="D5" s="199" t="s">
        <v>6</v>
      </c>
      <c r="E5" s="199" t="s">
        <v>4</v>
      </c>
      <c r="F5" s="199" t="s">
        <v>5</v>
      </c>
      <c r="G5" s="199" t="s">
        <v>6</v>
      </c>
      <c r="H5" s="199" t="s">
        <v>4</v>
      </c>
      <c r="I5" s="199" t="s">
        <v>5</v>
      </c>
      <c r="J5" s="199" t="s">
        <v>6</v>
      </c>
      <c r="K5" s="199" t="s">
        <v>4</v>
      </c>
      <c r="L5" s="199" t="s">
        <v>5</v>
      </c>
      <c r="M5" s="199" t="s">
        <v>6</v>
      </c>
      <c r="N5" s="199" t="s">
        <v>4</v>
      </c>
      <c r="O5" s="199" t="s">
        <v>5</v>
      </c>
      <c r="P5" s="199" t="s">
        <v>6</v>
      </c>
      <c r="Q5" s="413" t="s">
        <v>4</v>
      </c>
      <c r="R5" s="413" t="s">
        <v>5</v>
      </c>
      <c r="S5" s="413" t="s">
        <v>6</v>
      </c>
      <c r="T5" s="413" t="s">
        <v>4</v>
      </c>
      <c r="U5" s="413" t="s">
        <v>5</v>
      </c>
      <c r="V5" s="413" t="s">
        <v>6</v>
      </c>
      <c r="W5" s="199" t="s">
        <v>4</v>
      </c>
      <c r="X5" s="199" t="s">
        <v>5</v>
      </c>
      <c r="Y5" s="199" t="s">
        <v>6</v>
      </c>
      <c r="Z5" s="199" t="s">
        <v>4</v>
      </c>
      <c r="AA5" s="199" t="s">
        <v>5</v>
      </c>
      <c r="AB5" s="199" t="s">
        <v>6</v>
      </c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</row>
    <row r="6" spans="1:28" ht="21" customHeight="1">
      <c r="A6" s="200" t="s">
        <v>77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414"/>
      <c r="R6" s="414"/>
      <c r="S6" s="414"/>
      <c r="T6" s="414"/>
      <c r="U6" s="414"/>
      <c r="V6" s="414"/>
      <c r="W6" s="201"/>
      <c r="X6" s="201"/>
      <c r="Y6" s="201"/>
      <c r="Z6" s="201"/>
      <c r="AA6" s="201"/>
      <c r="AB6" s="201"/>
    </row>
    <row r="7" spans="1:62" s="530" customFormat="1" ht="21" customHeight="1">
      <c r="A7" s="376" t="s">
        <v>61</v>
      </c>
      <c r="B7" s="203">
        <f>SUM('ภาคปกติ 4,5 ปี'!Q19)</f>
        <v>534</v>
      </c>
      <c r="C7" s="203">
        <f>SUM('ภาคปกติ 4,5 ปี'!R19)</f>
        <v>1917</v>
      </c>
      <c r="D7" s="204">
        <f aca="true" t="shared" si="0" ref="D7:D12">SUM(B7:C7)</f>
        <v>2451</v>
      </c>
      <c r="E7" s="203">
        <v>0</v>
      </c>
      <c r="F7" s="203">
        <v>0</v>
      </c>
      <c r="G7" s="204">
        <f aca="true" t="shared" si="1" ref="G7:G12">SUM(E7:F7)</f>
        <v>0</v>
      </c>
      <c r="H7" s="203">
        <f>SUM('ปกติสมทบ 2 ปี'!K37)</f>
        <v>7</v>
      </c>
      <c r="I7" s="203">
        <f>SUM('ปกติสมทบ 2 ปี'!L37)</f>
        <v>7</v>
      </c>
      <c r="J7" s="204">
        <f aca="true" t="shared" si="2" ref="J7:J12">SUM(H7:I7)</f>
        <v>14</v>
      </c>
      <c r="K7" s="204">
        <v>0</v>
      </c>
      <c r="L7" s="204">
        <v>0</v>
      </c>
      <c r="M7" s="204">
        <f aca="true" t="shared" si="3" ref="M7:M12">SUM(K7:L7)</f>
        <v>0</v>
      </c>
      <c r="N7" s="203">
        <f>SUM('ป.โท สงขลา'!K8,'ป.โท สงขลา'!K9,'ป.โท สงขลา'!K10,'ป.โท สงขลา'!K11,'ป.โท สงขลา'!K12)</f>
        <v>5</v>
      </c>
      <c r="O7" s="203">
        <f>SUM('ป.โท สงขลา'!L8,'ป.โท สงขลา'!L9,'ป.โท สงขลา'!L10,'ป.โท สงขลา'!L11,'ป.โท สงขลา'!L12)</f>
        <v>16</v>
      </c>
      <c r="P7" s="204">
        <f aca="true" t="shared" si="4" ref="P7:P12">SUM(N7:O7)</f>
        <v>21</v>
      </c>
      <c r="Q7" s="415">
        <f>SUM('ป.โท สงขลา'!K40,'ป.โท สงขลา'!K42,'ป.โท สงขลา'!K43,'ป.โท สงขลา'!K44)</f>
        <v>26</v>
      </c>
      <c r="R7" s="415">
        <f>SUM('ป.โท สงขลา'!L40,'ป.โท สงขลา'!L42,'ป.โท สงขลา'!L43,'ป.โท สงขลา'!L44)</f>
        <v>26</v>
      </c>
      <c r="S7" s="416">
        <f aca="true" t="shared" si="5" ref="S7:S12">SUM(Q7:R7)</f>
        <v>52</v>
      </c>
      <c r="T7" s="203">
        <f>SUM('ป.โท สงขลา'!K82)</f>
        <v>4</v>
      </c>
      <c r="U7" s="203">
        <f>SUM('ป.โท สงขลา'!L82)</f>
        <v>12</v>
      </c>
      <c r="V7" s="204">
        <f>SUM(T7:U7)</f>
        <v>16</v>
      </c>
      <c r="W7" s="203">
        <f>SUM('ป.โท สงขลา'!K93)</f>
        <v>1</v>
      </c>
      <c r="X7" s="203">
        <f>SUM('ป.โท สงขลา'!L93)</f>
        <v>2</v>
      </c>
      <c r="Y7" s="204">
        <f aca="true" t="shared" si="6" ref="Y7:Y12">SUM(W7:X7)</f>
        <v>3</v>
      </c>
      <c r="Z7" s="203">
        <f aca="true" t="shared" si="7" ref="Z7:AB12">SUM(B7,E7,H7,K7,N7,Q7,T7,W7)</f>
        <v>577</v>
      </c>
      <c r="AA7" s="203">
        <f t="shared" si="7"/>
        <v>1980</v>
      </c>
      <c r="AB7" s="203">
        <f t="shared" si="7"/>
        <v>2557</v>
      </c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  <c r="BG7" s="580"/>
      <c r="BH7" s="580"/>
      <c r="BI7" s="580"/>
      <c r="BJ7" s="580"/>
    </row>
    <row r="8" spans="1:62" s="530" customFormat="1" ht="21" customHeight="1">
      <c r="A8" s="376" t="s">
        <v>63</v>
      </c>
      <c r="B8" s="203">
        <f>SUM('ภาคปกติ 4,5 ปี'!Q29,'ภาคปกติ 4,5 ปี'!Q48)</f>
        <v>598</v>
      </c>
      <c r="C8" s="203">
        <f>SUM('ภาคปกติ 4,5 ปี'!R29,'ภาคปกติ 4,5 ปี'!R48)</f>
        <v>1692</v>
      </c>
      <c r="D8" s="204">
        <f t="shared" si="0"/>
        <v>2290</v>
      </c>
      <c r="E8" s="203">
        <v>0</v>
      </c>
      <c r="F8" s="203">
        <v>0</v>
      </c>
      <c r="G8" s="204">
        <f t="shared" si="1"/>
        <v>0</v>
      </c>
      <c r="H8" s="203">
        <v>0</v>
      </c>
      <c r="I8" s="203">
        <v>0</v>
      </c>
      <c r="J8" s="204">
        <f t="shared" si="2"/>
        <v>0</v>
      </c>
      <c r="K8" s="204">
        <f>SUM('ป.โท สงขลา'!K106)</f>
        <v>8</v>
      </c>
      <c r="L8" s="204">
        <f>SUM('ป.โท สงขลา'!L106)</f>
        <v>16</v>
      </c>
      <c r="M8" s="204">
        <f t="shared" si="3"/>
        <v>24</v>
      </c>
      <c r="N8" s="203">
        <f>SUM('ป.โท สงขลา'!K7,'ป.โท สงขลา'!K30)</f>
        <v>41</v>
      </c>
      <c r="O8" s="203">
        <f>SUM('ป.โท สงขลา'!L7,'ป.โท สงขลา'!L30)</f>
        <v>122</v>
      </c>
      <c r="P8" s="204">
        <f t="shared" si="4"/>
        <v>163</v>
      </c>
      <c r="Q8" s="415">
        <f>SUM('ป.โท สงขลา'!K41,'ป.โท สงขลา'!K73)</f>
        <v>204</v>
      </c>
      <c r="R8" s="415">
        <f>SUM('ป.โท สงขลา'!L41,'ป.โท สงขลา'!L73)</f>
        <v>475</v>
      </c>
      <c r="S8" s="416">
        <f t="shared" si="5"/>
        <v>679</v>
      </c>
      <c r="T8" s="203">
        <v>0</v>
      </c>
      <c r="U8" s="203">
        <v>0</v>
      </c>
      <c r="V8" s="204">
        <f aca="true" t="shared" si="8" ref="V8:V18">SUM(T8:U8)</f>
        <v>0</v>
      </c>
      <c r="W8" s="203">
        <f>SUM('ป.โท สงขลา'!K95)</f>
        <v>1</v>
      </c>
      <c r="X8" s="203">
        <f>SUM('ป.โท สงขลา'!L95)</f>
        <v>3</v>
      </c>
      <c r="Y8" s="204">
        <f t="shared" si="6"/>
        <v>4</v>
      </c>
      <c r="Z8" s="203">
        <f t="shared" si="7"/>
        <v>852</v>
      </c>
      <c r="AA8" s="203">
        <f t="shared" si="7"/>
        <v>2308</v>
      </c>
      <c r="AB8" s="203">
        <f t="shared" si="7"/>
        <v>3160</v>
      </c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0"/>
      <c r="BH8" s="580"/>
      <c r="BI8" s="580"/>
      <c r="BJ8" s="580"/>
    </row>
    <row r="9" spans="1:62" s="530" customFormat="1" ht="21" customHeight="1">
      <c r="A9" s="376" t="s">
        <v>64</v>
      </c>
      <c r="B9" s="203">
        <f>SUM('ภาคปกติ 4,5 ปี'!Q64)</f>
        <v>298</v>
      </c>
      <c r="C9" s="203">
        <f>SUM('ภาคปกติ 4,5 ปี'!R64)</f>
        <v>230</v>
      </c>
      <c r="D9" s="204">
        <f t="shared" si="0"/>
        <v>528</v>
      </c>
      <c r="E9" s="203">
        <v>0</v>
      </c>
      <c r="F9" s="203">
        <v>0</v>
      </c>
      <c r="G9" s="204">
        <f t="shared" si="1"/>
        <v>0</v>
      </c>
      <c r="H9" s="203">
        <v>0</v>
      </c>
      <c r="I9" s="203">
        <v>0</v>
      </c>
      <c r="J9" s="204">
        <f t="shared" si="2"/>
        <v>0</v>
      </c>
      <c r="K9" s="204">
        <v>0</v>
      </c>
      <c r="L9" s="204">
        <v>0</v>
      </c>
      <c r="M9" s="204">
        <f t="shared" si="3"/>
        <v>0</v>
      </c>
      <c r="N9" s="203">
        <v>0</v>
      </c>
      <c r="O9" s="203">
        <v>0</v>
      </c>
      <c r="P9" s="204">
        <f t="shared" si="4"/>
        <v>0</v>
      </c>
      <c r="Q9" s="415">
        <v>0</v>
      </c>
      <c r="R9" s="415">
        <v>0</v>
      </c>
      <c r="S9" s="416">
        <f t="shared" si="5"/>
        <v>0</v>
      </c>
      <c r="T9" s="203">
        <v>0</v>
      </c>
      <c r="U9" s="203">
        <v>0</v>
      </c>
      <c r="V9" s="204">
        <f t="shared" si="8"/>
        <v>0</v>
      </c>
      <c r="W9" s="203">
        <v>0</v>
      </c>
      <c r="X9" s="203">
        <v>0</v>
      </c>
      <c r="Y9" s="204">
        <f t="shared" si="6"/>
        <v>0</v>
      </c>
      <c r="Z9" s="203">
        <f t="shared" si="7"/>
        <v>298</v>
      </c>
      <c r="AA9" s="203">
        <f t="shared" si="7"/>
        <v>230</v>
      </c>
      <c r="AB9" s="203">
        <f t="shared" si="7"/>
        <v>528</v>
      </c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</row>
    <row r="10" spans="1:62" s="530" customFormat="1" ht="21" customHeight="1">
      <c r="A10" s="376" t="s">
        <v>65</v>
      </c>
      <c r="B10" s="203">
        <f>SUM('ภาคปกติ 4,5 ปี'!Q79)</f>
        <v>333</v>
      </c>
      <c r="C10" s="203">
        <f>SUM('ภาคปกติ 4,5 ปี'!R79)</f>
        <v>1231</v>
      </c>
      <c r="D10" s="204">
        <f t="shared" si="0"/>
        <v>1564</v>
      </c>
      <c r="E10" s="203">
        <f>SUM('ปกติสมทบ 2 ปี'!K12)</f>
        <v>48</v>
      </c>
      <c r="F10" s="203">
        <f>SUM('ปกติสมทบ 2 ปี'!L12)</f>
        <v>346</v>
      </c>
      <c r="G10" s="204">
        <f t="shared" si="1"/>
        <v>394</v>
      </c>
      <c r="H10" s="203">
        <f>SUM('ปกติสมทบ 2 ปี'!K27)</f>
        <v>23</v>
      </c>
      <c r="I10" s="203">
        <f>SUM('ปกติสมทบ 2 ปี'!L27)</f>
        <v>391</v>
      </c>
      <c r="J10" s="204">
        <f t="shared" si="2"/>
        <v>414</v>
      </c>
      <c r="K10" s="204">
        <v>0</v>
      </c>
      <c r="L10" s="204">
        <v>0</v>
      </c>
      <c r="M10" s="204">
        <f t="shared" si="3"/>
        <v>0</v>
      </c>
      <c r="N10" s="203">
        <f>SUM('ป.โท สงขลา'!K15)</f>
        <v>3</v>
      </c>
      <c r="O10" s="203">
        <f>SUM('ป.โท สงขลา'!L15)</f>
        <v>4</v>
      </c>
      <c r="P10" s="204">
        <f t="shared" si="4"/>
        <v>7</v>
      </c>
      <c r="Q10" s="415">
        <f>SUM('ป.โท สงขลา'!K48)</f>
        <v>10</v>
      </c>
      <c r="R10" s="415">
        <f>SUM('ป.โท สงขลา'!L48)</f>
        <v>33</v>
      </c>
      <c r="S10" s="416">
        <f t="shared" si="5"/>
        <v>43</v>
      </c>
      <c r="T10" s="203">
        <v>0</v>
      </c>
      <c r="U10" s="203">
        <v>0</v>
      </c>
      <c r="V10" s="204">
        <f t="shared" si="8"/>
        <v>0</v>
      </c>
      <c r="W10" s="203">
        <v>0</v>
      </c>
      <c r="X10" s="203">
        <v>0</v>
      </c>
      <c r="Y10" s="204">
        <f t="shared" si="6"/>
        <v>0</v>
      </c>
      <c r="Z10" s="203">
        <f t="shared" si="7"/>
        <v>417</v>
      </c>
      <c r="AA10" s="203">
        <f t="shared" si="7"/>
        <v>2005</v>
      </c>
      <c r="AB10" s="203">
        <f t="shared" si="7"/>
        <v>2422</v>
      </c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</row>
    <row r="11" spans="1:62" s="530" customFormat="1" ht="21" customHeight="1">
      <c r="A11" s="376" t="s">
        <v>15</v>
      </c>
      <c r="B11" s="203">
        <f>SUM('ภาคปกติ 4,5 ปี'!Q89)</f>
        <v>431</v>
      </c>
      <c r="C11" s="203">
        <f>SUM('ภาคปกติ 4,5 ปี'!R89)</f>
        <v>490</v>
      </c>
      <c r="D11" s="204">
        <f t="shared" si="0"/>
        <v>921</v>
      </c>
      <c r="E11" s="203">
        <v>0</v>
      </c>
      <c r="F11" s="203">
        <v>0</v>
      </c>
      <c r="G11" s="204">
        <f t="shared" si="1"/>
        <v>0</v>
      </c>
      <c r="H11" s="203">
        <f>SUM('นิติสมทบ 3 ปี'!N9)+'นิติสมทบ 4 ปี'!Q9</f>
        <v>143</v>
      </c>
      <c r="I11" s="203">
        <f>SUM('นิติสมทบ 3 ปี'!O9)+'นิติสมทบ 4 ปี'!R9</f>
        <v>121</v>
      </c>
      <c r="J11" s="204">
        <f t="shared" si="2"/>
        <v>264</v>
      </c>
      <c r="K11" s="204">
        <v>0</v>
      </c>
      <c r="L11" s="204">
        <v>0</v>
      </c>
      <c r="M11" s="204">
        <f t="shared" si="3"/>
        <v>0</v>
      </c>
      <c r="N11" s="203">
        <v>0</v>
      </c>
      <c r="O11" s="203">
        <v>0</v>
      </c>
      <c r="P11" s="204">
        <f t="shared" si="4"/>
        <v>0</v>
      </c>
      <c r="Q11" s="415">
        <v>0</v>
      </c>
      <c r="R11" s="415">
        <v>0</v>
      </c>
      <c r="S11" s="416">
        <f t="shared" si="5"/>
        <v>0</v>
      </c>
      <c r="T11" s="203">
        <v>0</v>
      </c>
      <c r="U11" s="203">
        <v>0</v>
      </c>
      <c r="V11" s="204">
        <f t="shared" si="8"/>
        <v>0</v>
      </c>
      <c r="W11" s="203">
        <v>0</v>
      </c>
      <c r="X11" s="203">
        <v>0</v>
      </c>
      <c r="Y11" s="204">
        <f t="shared" si="6"/>
        <v>0</v>
      </c>
      <c r="Z11" s="203">
        <f t="shared" si="7"/>
        <v>574</v>
      </c>
      <c r="AA11" s="203">
        <f t="shared" si="7"/>
        <v>611</v>
      </c>
      <c r="AB11" s="203">
        <f t="shared" si="7"/>
        <v>1185</v>
      </c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</row>
    <row r="12" spans="1:62" s="530" customFormat="1" ht="21" customHeight="1">
      <c r="A12" s="376" t="s">
        <v>495</v>
      </c>
      <c r="B12" s="582">
        <v>0</v>
      </c>
      <c r="C12" s="582">
        <v>0</v>
      </c>
      <c r="D12" s="583">
        <f t="shared" si="0"/>
        <v>0</v>
      </c>
      <c r="E12" s="582">
        <v>0</v>
      </c>
      <c r="F12" s="582">
        <v>0</v>
      </c>
      <c r="G12" s="583">
        <f t="shared" si="1"/>
        <v>0</v>
      </c>
      <c r="H12" s="582" t="s">
        <v>56</v>
      </c>
      <c r="I12" s="582" t="s">
        <v>56</v>
      </c>
      <c r="J12" s="583">
        <f t="shared" si="2"/>
        <v>0</v>
      </c>
      <c r="K12" s="583">
        <v>0</v>
      </c>
      <c r="L12" s="583">
        <v>0</v>
      </c>
      <c r="M12" s="583">
        <f t="shared" si="3"/>
        <v>0</v>
      </c>
      <c r="N12" s="582" t="s">
        <v>56</v>
      </c>
      <c r="O12" s="582" t="s">
        <v>56</v>
      </c>
      <c r="P12" s="583">
        <f t="shared" si="4"/>
        <v>0</v>
      </c>
      <c r="Q12" s="584" t="s">
        <v>56</v>
      </c>
      <c r="R12" s="584" t="s">
        <v>56</v>
      </c>
      <c r="S12" s="585">
        <f t="shared" si="5"/>
        <v>0</v>
      </c>
      <c r="T12" s="203">
        <f>SUM('ป.โท สงขลา'!K84)</f>
        <v>19</v>
      </c>
      <c r="U12" s="203">
        <f>SUM('ป.โท สงขลา'!L84)</f>
        <v>8</v>
      </c>
      <c r="V12" s="204">
        <f t="shared" si="8"/>
        <v>27</v>
      </c>
      <c r="W12" s="203">
        <f>SUM('ป.โท สงขลา'!K83)</f>
        <v>3</v>
      </c>
      <c r="X12" s="203">
        <f>SUM('ป.โท สงขลา'!L83)</f>
        <v>3</v>
      </c>
      <c r="Y12" s="204">
        <f t="shared" si="6"/>
        <v>6</v>
      </c>
      <c r="Z12" s="203">
        <f t="shared" si="7"/>
        <v>22</v>
      </c>
      <c r="AA12" s="203">
        <f t="shared" si="7"/>
        <v>11</v>
      </c>
      <c r="AB12" s="203">
        <f t="shared" si="7"/>
        <v>33</v>
      </c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</row>
    <row r="13" spans="1:62" s="530" customFormat="1" ht="23.25" customHeight="1">
      <c r="A13" s="419" t="s">
        <v>66</v>
      </c>
      <c r="B13" s="206">
        <f aca="true" t="shared" si="9" ref="B13:AB13">SUM(B7:B12)</f>
        <v>2194</v>
      </c>
      <c r="C13" s="206">
        <f t="shared" si="9"/>
        <v>5560</v>
      </c>
      <c r="D13" s="206">
        <f t="shared" si="9"/>
        <v>7754</v>
      </c>
      <c r="E13" s="206">
        <f t="shared" si="9"/>
        <v>48</v>
      </c>
      <c r="F13" s="206">
        <f t="shared" si="9"/>
        <v>346</v>
      </c>
      <c r="G13" s="206">
        <f t="shared" si="9"/>
        <v>394</v>
      </c>
      <c r="H13" s="206">
        <f t="shared" si="9"/>
        <v>173</v>
      </c>
      <c r="I13" s="206">
        <f t="shared" si="9"/>
        <v>519</v>
      </c>
      <c r="J13" s="206">
        <f t="shared" si="9"/>
        <v>692</v>
      </c>
      <c r="K13" s="206">
        <f t="shared" si="9"/>
        <v>8</v>
      </c>
      <c r="L13" s="206">
        <f t="shared" si="9"/>
        <v>16</v>
      </c>
      <c r="M13" s="206">
        <f t="shared" si="9"/>
        <v>24</v>
      </c>
      <c r="N13" s="206">
        <f t="shared" si="9"/>
        <v>49</v>
      </c>
      <c r="O13" s="206">
        <f t="shared" si="9"/>
        <v>142</v>
      </c>
      <c r="P13" s="206">
        <f t="shared" si="9"/>
        <v>191</v>
      </c>
      <c r="Q13" s="206">
        <f t="shared" si="9"/>
        <v>240</v>
      </c>
      <c r="R13" s="206">
        <f t="shared" si="9"/>
        <v>534</v>
      </c>
      <c r="S13" s="206">
        <f t="shared" si="9"/>
        <v>774</v>
      </c>
      <c r="T13" s="206">
        <f t="shared" si="9"/>
        <v>23</v>
      </c>
      <c r="U13" s="206">
        <f t="shared" si="9"/>
        <v>20</v>
      </c>
      <c r="V13" s="206">
        <f t="shared" si="9"/>
        <v>43</v>
      </c>
      <c r="W13" s="206">
        <f t="shared" si="9"/>
        <v>5</v>
      </c>
      <c r="X13" s="206">
        <f t="shared" si="9"/>
        <v>8</v>
      </c>
      <c r="Y13" s="206">
        <f t="shared" si="9"/>
        <v>13</v>
      </c>
      <c r="Z13" s="206">
        <f t="shared" si="9"/>
        <v>2740</v>
      </c>
      <c r="AA13" s="206">
        <f t="shared" si="9"/>
        <v>7145</v>
      </c>
      <c r="AB13" s="206">
        <f t="shared" si="9"/>
        <v>9885</v>
      </c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</row>
    <row r="14" spans="1:62" s="530" customFormat="1" ht="23.25" customHeight="1">
      <c r="A14" s="420" t="s">
        <v>78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578"/>
      <c r="L14" s="578"/>
      <c r="M14" s="578"/>
      <c r="N14" s="578"/>
      <c r="O14" s="578"/>
      <c r="P14" s="578"/>
      <c r="Q14" s="579"/>
      <c r="R14" s="579"/>
      <c r="S14" s="579"/>
      <c r="T14" s="579"/>
      <c r="U14" s="579"/>
      <c r="V14" s="579"/>
      <c r="W14" s="578"/>
      <c r="X14" s="578"/>
      <c r="Y14" s="578"/>
      <c r="Z14" s="578"/>
      <c r="AA14" s="578"/>
      <c r="AB14" s="578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</row>
    <row r="15" spans="1:62" s="530" customFormat="1" ht="23.25" customHeight="1">
      <c r="A15" s="376" t="s">
        <v>62</v>
      </c>
      <c r="B15" s="203">
        <f>SUM('ป.ตรีพัทลุง'!Q20)</f>
        <v>243</v>
      </c>
      <c r="C15" s="203">
        <f>SUM('ป.ตรีพัทลุง'!R20)</f>
        <v>982</v>
      </c>
      <c r="D15" s="204">
        <f>SUM(B15:C15)</f>
        <v>1225</v>
      </c>
      <c r="E15" s="203">
        <v>0</v>
      </c>
      <c r="F15" s="203">
        <v>0</v>
      </c>
      <c r="G15" s="204">
        <f>SUM(E15:F15)</f>
        <v>0</v>
      </c>
      <c r="H15" s="203">
        <v>0</v>
      </c>
      <c r="I15" s="203">
        <v>0</v>
      </c>
      <c r="J15" s="204">
        <f>SUM(H15:I15)</f>
        <v>0</v>
      </c>
      <c r="K15" s="204">
        <v>0</v>
      </c>
      <c r="L15" s="204">
        <v>0</v>
      </c>
      <c r="M15" s="204">
        <f>SUM(K15:L15)</f>
        <v>0</v>
      </c>
      <c r="N15" s="203">
        <f>SUM('ป.โทพัทลุง'!K9:K15)</f>
        <v>25</v>
      </c>
      <c r="O15" s="203">
        <f>SUM('ป.โทพัทลุง'!L9:L15)</f>
        <v>52</v>
      </c>
      <c r="P15" s="204">
        <f>SUM(N15:O15)</f>
        <v>77</v>
      </c>
      <c r="Q15" s="415">
        <f>SUM('ป.โทพัทลุง'!K27:K28)</f>
        <v>13</v>
      </c>
      <c r="R15" s="415">
        <f>SUM('ป.โทพัทลุง'!L27:L28)</f>
        <v>13</v>
      </c>
      <c r="S15" s="416">
        <f>SUM(Q15:R15)</f>
        <v>26</v>
      </c>
      <c r="T15" s="416">
        <f>SUM('ป.โทพัทลุง'!K38)</f>
        <v>5</v>
      </c>
      <c r="U15" s="416">
        <f>SUM('ป.โทพัทลุง'!L38)</f>
        <v>9</v>
      </c>
      <c r="V15" s="204">
        <f t="shared" si="8"/>
        <v>14</v>
      </c>
      <c r="W15" s="203">
        <v>0</v>
      </c>
      <c r="X15" s="203">
        <v>0</v>
      </c>
      <c r="Y15" s="204">
        <f>SUM(W15:X15)</f>
        <v>0</v>
      </c>
      <c r="Z15" s="203">
        <f aca="true" t="shared" si="10" ref="Z15:AB18">SUM(B15,E15,H15,K15,N15,Q15,T15,W15)</f>
        <v>286</v>
      </c>
      <c r="AA15" s="203">
        <f t="shared" si="10"/>
        <v>1056</v>
      </c>
      <c r="AB15" s="203">
        <f t="shared" si="10"/>
        <v>1342</v>
      </c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</row>
    <row r="16" spans="1:62" s="530" customFormat="1" ht="23.25" customHeight="1">
      <c r="A16" s="376" t="s">
        <v>67</v>
      </c>
      <c r="B16" s="203">
        <f>SUM('ป.ตรีพัทลุง'!Q33)</f>
        <v>80</v>
      </c>
      <c r="C16" s="203">
        <f>SUM('ป.ตรีพัทลุง'!R33)</f>
        <v>272</v>
      </c>
      <c r="D16" s="204">
        <f>SUM(B16:C16)</f>
        <v>352</v>
      </c>
      <c r="E16" s="203">
        <v>0</v>
      </c>
      <c r="F16" s="203">
        <v>0</v>
      </c>
      <c r="G16" s="204">
        <f>SUM(E16:F16)</f>
        <v>0</v>
      </c>
      <c r="H16" s="203">
        <v>0</v>
      </c>
      <c r="I16" s="203">
        <v>0</v>
      </c>
      <c r="J16" s="204">
        <f>SUM(H16:I16)</f>
        <v>0</v>
      </c>
      <c r="K16" s="204">
        <v>0</v>
      </c>
      <c r="L16" s="204">
        <v>0</v>
      </c>
      <c r="M16" s="204">
        <f>SUM(K16:L16)</f>
        <v>0</v>
      </c>
      <c r="N16" s="203">
        <f>SUM('ป.โทพัทลุง'!K7)</f>
        <v>9</v>
      </c>
      <c r="O16" s="203">
        <f>SUM('ป.โทพัทลุง'!L7)</f>
        <v>15</v>
      </c>
      <c r="P16" s="204">
        <f>SUM(N16:O16)</f>
        <v>24</v>
      </c>
      <c r="Q16" s="415">
        <f>SUM('ป.โทพัทลุง'!K25)</f>
        <v>10</v>
      </c>
      <c r="R16" s="415">
        <f>SUM('ป.โทพัทลุง'!L25)</f>
        <v>3</v>
      </c>
      <c r="S16" s="416">
        <f>SUM(Q16:R16)</f>
        <v>13</v>
      </c>
      <c r="T16" s="416">
        <v>0</v>
      </c>
      <c r="U16" s="416">
        <v>0</v>
      </c>
      <c r="V16" s="204">
        <f t="shared" si="8"/>
        <v>0</v>
      </c>
      <c r="W16" s="203">
        <v>0</v>
      </c>
      <c r="X16" s="203">
        <v>0</v>
      </c>
      <c r="Y16" s="204">
        <f>SUM(W16:X16)</f>
        <v>0</v>
      </c>
      <c r="Z16" s="203">
        <f t="shared" si="10"/>
        <v>99</v>
      </c>
      <c r="AA16" s="203">
        <f t="shared" si="10"/>
        <v>290</v>
      </c>
      <c r="AB16" s="203">
        <f t="shared" si="10"/>
        <v>389</v>
      </c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</row>
    <row r="17" spans="1:62" s="530" customFormat="1" ht="23.25" customHeight="1">
      <c r="A17" s="376" t="s">
        <v>68</v>
      </c>
      <c r="B17" s="203">
        <f>SUM('ป.ตรีพัทลุง'!Q45)</f>
        <v>182</v>
      </c>
      <c r="C17" s="203">
        <f>SUM('ป.ตรีพัทลุง'!R45)</f>
        <v>671</v>
      </c>
      <c r="D17" s="204">
        <f>SUM(B17:C17)</f>
        <v>853</v>
      </c>
      <c r="E17" s="203">
        <v>0</v>
      </c>
      <c r="F17" s="203">
        <v>0</v>
      </c>
      <c r="G17" s="204">
        <f>SUM(E17:F17)</f>
        <v>0</v>
      </c>
      <c r="H17" s="203">
        <v>0</v>
      </c>
      <c r="I17" s="203">
        <v>0</v>
      </c>
      <c r="J17" s="204">
        <f>SUM(H17:I17)</f>
        <v>0</v>
      </c>
      <c r="K17" s="204">
        <v>0</v>
      </c>
      <c r="L17" s="204">
        <v>0</v>
      </c>
      <c r="M17" s="204">
        <f>SUM(K17:L17)</f>
        <v>0</v>
      </c>
      <c r="N17" s="203">
        <f>SUM('ป.โทพัทลุง'!K8)</f>
        <v>2</v>
      </c>
      <c r="O17" s="203">
        <f>SUM('ป.โทพัทลุง'!L8)</f>
        <v>3</v>
      </c>
      <c r="P17" s="204">
        <f>SUM(N17:O17)</f>
        <v>5</v>
      </c>
      <c r="Q17" s="415">
        <f>SUM('ป.โทพัทลุง'!K26)</f>
        <v>7</v>
      </c>
      <c r="R17" s="415">
        <f>SUM('ป.โทพัทลุง'!L26)</f>
        <v>23</v>
      </c>
      <c r="S17" s="416">
        <f>SUM(Q17:R17)</f>
        <v>30</v>
      </c>
      <c r="T17" s="416">
        <v>0</v>
      </c>
      <c r="U17" s="416">
        <v>0</v>
      </c>
      <c r="V17" s="204">
        <f t="shared" si="8"/>
        <v>0</v>
      </c>
      <c r="W17" s="203">
        <v>0</v>
      </c>
      <c r="X17" s="203">
        <v>0</v>
      </c>
      <c r="Y17" s="204">
        <f>SUM(W17:X17)</f>
        <v>0</v>
      </c>
      <c r="Z17" s="203">
        <f t="shared" si="10"/>
        <v>191</v>
      </c>
      <c r="AA17" s="203">
        <f t="shared" si="10"/>
        <v>697</v>
      </c>
      <c r="AB17" s="203">
        <f t="shared" si="10"/>
        <v>888</v>
      </c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</row>
    <row r="18" spans="1:62" s="530" customFormat="1" ht="23.25" customHeight="1">
      <c r="A18" s="376" t="s">
        <v>15</v>
      </c>
      <c r="B18" s="203">
        <f>SUM('ป.ตรีพัทลุง'!Q55)</f>
        <v>126</v>
      </c>
      <c r="C18" s="203">
        <f>SUM('ป.ตรีพัทลุง'!R55)</f>
        <v>155</v>
      </c>
      <c r="D18" s="204">
        <f>SUM(B18:C18)</f>
        <v>281</v>
      </c>
      <c r="E18" s="203">
        <v>0</v>
      </c>
      <c r="F18" s="203">
        <v>0</v>
      </c>
      <c r="G18" s="204">
        <f>SUM(E18:F18)</f>
        <v>0</v>
      </c>
      <c r="H18" s="203">
        <f>SUM('ป.ตรีสมทบพัทลุง'!Q9,'ป.ตรีสมทบพัทลุง'!Q19)</f>
        <v>18</v>
      </c>
      <c r="I18" s="203">
        <f>SUM('ป.ตรีสมทบพัทลุง'!R9,'ป.ตรีสมทบพัทลุง'!R19)</f>
        <v>14</v>
      </c>
      <c r="J18" s="204">
        <f>SUM(H18:I18)</f>
        <v>32</v>
      </c>
      <c r="K18" s="204">
        <v>0</v>
      </c>
      <c r="L18" s="204">
        <v>0</v>
      </c>
      <c r="M18" s="204">
        <f>SUM(K18:L18)</f>
        <v>0</v>
      </c>
      <c r="N18" s="203">
        <v>0</v>
      </c>
      <c r="O18" s="203">
        <v>0</v>
      </c>
      <c r="P18" s="204">
        <f>SUM(N18:O18)</f>
        <v>0</v>
      </c>
      <c r="Q18" s="415">
        <v>0</v>
      </c>
      <c r="R18" s="415">
        <v>0</v>
      </c>
      <c r="S18" s="416">
        <f>SUM(Q18:R18)</f>
        <v>0</v>
      </c>
      <c r="T18" s="416">
        <v>0</v>
      </c>
      <c r="U18" s="416">
        <v>0</v>
      </c>
      <c r="V18" s="204">
        <f t="shared" si="8"/>
        <v>0</v>
      </c>
      <c r="W18" s="203">
        <v>0</v>
      </c>
      <c r="X18" s="203">
        <v>0</v>
      </c>
      <c r="Y18" s="204">
        <f>SUM(W18:X18)</f>
        <v>0</v>
      </c>
      <c r="Z18" s="203">
        <f t="shared" si="10"/>
        <v>144</v>
      </c>
      <c r="AA18" s="203">
        <f t="shared" si="10"/>
        <v>169</v>
      </c>
      <c r="AB18" s="203">
        <f t="shared" si="10"/>
        <v>313</v>
      </c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</row>
    <row r="19" spans="1:62" s="531" customFormat="1" ht="23.25" customHeight="1" thickBot="1">
      <c r="A19" s="419" t="s">
        <v>69</v>
      </c>
      <c r="B19" s="206">
        <f>SUM(B15:B18)</f>
        <v>631</v>
      </c>
      <c r="C19" s="206">
        <f aca="true" t="shared" si="11" ref="C19:AB19">SUM(C15:C18)</f>
        <v>2080</v>
      </c>
      <c r="D19" s="206">
        <f t="shared" si="11"/>
        <v>2711</v>
      </c>
      <c r="E19" s="206">
        <f t="shared" si="11"/>
        <v>0</v>
      </c>
      <c r="F19" s="206">
        <f t="shared" si="11"/>
        <v>0</v>
      </c>
      <c r="G19" s="206">
        <f t="shared" si="11"/>
        <v>0</v>
      </c>
      <c r="H19" s="206">
        <f t="shared" si="11"/>
        <v>18</v>
      </c>
      <c r="I19" s="206">
        <f t="shared" si="11"/>
        <v>14</v>
      </c>
      <c r="J19" s="206">
        <f t="shared" si="11"/>
        <v>32</v>
      </c>
      <c r="K19" s="206">
        <f t="shared" si="11"/>
        <v>0</v>
      </c>
      <c r="L19" s="206">
        <f t="shared" si="11"/>
        <v>0</v>
      </c>
      <c r="M19" s="206">
        <f t="shared" si="11"/>
        <v>0</v>
      </c>
      <c r="N19" s="206">
        <f t="shared" si="11"/>
        <v>36</v>
      </c>
      <c r="O19" s="206">
        <f t="shared" si="11"/>
        <v>70</v>
      </c>
      <c r="P19" s="206">
        <f t="shared" si="11"/>
        <v>106</v>
      </c>
      <c r="Q19" s="206">
        <f t="shared" si="11"/>
        <v>30</v>
      </c>
      <c r="R19" s="206">
        <f t="shared" si="11"/>
        <v>39</v>
      </c>
      <c r="S19" s="206">
        <f t="shared" si="11"/>
        <v>69</v>
      </c>
      <c r="T19" s="206">
        <f t="shared" si="11"/>
        <v>5</v>
      </c>
      <c r="U19" s="206">
        <f t="shared" si="11"/>
        <v>9</v>
      </c>
      <c r="V19" s="206">
        <f t="shared" si="11"/>
        <v>14</v>
      </c>
      <c r="W19" s="206">
        <f t="shared" si="11"/>
        <v>0</v>
      </c>
      <c r="X19" s="206">
        <f t="shared" si="11"/>
        <v>0</v>
      </c>
      <c r="Y19" s="206">
        <f t="shared" si="11"/>
        <v>0</v>
      </c>
      <c r="Z19" s="206">
        <f t="shared" si="11"/>
        <v>720</v>
      </c>
      <c r="AA19" s="206">
        <f t="shared" si="11"/>
        <v>2212</v>
      </c>
      <c r="AB19" s="206">
        <f t="shared" si="11"/>
        <v>2932</v>
      </c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</row>
    <row r="20" spans="1:62" s="531" customFormat="1" ht="23.25" customHeight="1" thickBot="1" thickTop="1">
      <c r="A20" s="207" t="s">
        <v>70</v>
      </c>
      <c r="B20" s="208">
        <f aca="true" t="shared" si="12" ref="B20:AB20">SUM(B13,B19)</f>
        <v>2825</v>
      </c>
      <c r="C20" s="208">
        <f t="shared" si="12"/>
        <v>7640</v>
      </c>
      <c r="D20" s="208">
        <f t="shared" si="12"/>
        <v>10465</v>
      </c>
      <c r="E20" s="208">
        <f t="shared" si="12"/>
        <v>48</v>
      </c>
      <c r="F20" s="208">
        <f t="shared" si="12"/>
        <v>346</v>
      </c>
      <c r="G20" s="208">
        <f t="shared" si="12"/>
        <v>394</v>
      </c>
      <c r="H20" s="208">
        <f t="shared" si="12"/>
        <v>191</v>
      </c>
      <c r="I20" s="208">
        <f t="shared" si="12"/>
        <v>533</v>
      </c>
      <c r="J20" s="208">
        <f t="shared" si="12"/>
        <v>724</v>
      </c>
      <c r="K20" s="208">
        <f t="shared" si="12"/>
        <v>8</v>
      </c>
      <c r="L20" s="208">
        <f t="shared" si="12"/>
        <v>16</v>
      </c>
      <c r="M20" s="208">
        <f t="shared" si="12"/>
        <v>24</v>
      </c>
      <c r="N20" s="208">
        <f t="shared" si="12"/>
        <v>85</v>
      </c>
      <c r="O20" s="208">
        <f t="shared" si="12"/>
        <v>212</v>
      </c>
      <c r="P20" s="208">
        <f t="shared" si="12"/>
        <v>297</v>
      </c>
      <c r="Q20" s="208">
        <f t="shared" si="12"/>
        <v>270</v>
      </c>
      <c r="R20" s="208">
        <f t="shared" si="12"/>
        <v>573</v>
      </c>
      <c r="S20" s="208">
        <f t="shared" si="12"/>
        <v>843</v>
      </c>
      <c r="T20" s="208">
        <f t="shared" si="12"/>
        <v>28</v>
      </c>
      <c r="U20" s="208">
        <f t="shared" si="12"/>
        <v>29</v>
      </c>
      <c r="V20" s="208">
        <f t="shared" si="12"/>
        <v>57</v>
      </c>
      <c r="W20" s="208">
        <f t="shared" si="12"/>
        <v>5</v>
      </c>
      <c r="X20" s="208">
        <f t="shared" si="12"/>
        <v>8</v>
      </c>
      <c r="Y20" s="208">
        <f t="shared" si="12"/>
        <v>13</v>
      </c>
      <c r="Z20" s="208">
        <f t="shared" si="12"/>
        <v>3460</v>
      </c>
      <c r="AA20" s="208">
        <f t="shared" si="12"/>
        <v>9357</v>
      </c>
      <c r="AB20" s="421">
        <f t="shared" si="12"/>
        <v>12817</v>
      </c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</row>
    <row r="21" spans="2:28" ht="19.5" thickTop="1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417"/>
      <c r="R21" s="417"/>
      <c r="S21" s="417"/>
      <c r="T21" s="417"/>
      <c r="U21" s="417"/>
      <c r="V21" s="417"/>
      <c r="W21" s="210"/>
      <c r="X21" s="210"/>
      <c r="Y21" s="210"/>
      <c r="Z21" s="210"/>
      <c r="AA21" s="210"/>
      <c r="AB21" s="210"/>
    </row>
    <row r="22" spans="2:28" ht="18.75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417"/>
      <c r="R22" s="417"/>
      <c r="S22" s="417"/>
      <c r="T22" s="417"/>
      <c r="U22" s="417"/>
      <c r="V22" s="417"/>
      <c r="W22" s="210"/>
      <c r="X22" s="210"/>
      <c r="Y22" s="210"/>
      <c r="Z22" s="210"/>
      <c r="AA22" s="210"/>
      <c r="AB22" s="210"/>
    </row>
    <row r="23" spans="2:28" ht="18.75"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417"/>
      <c r="R23" s="417"/>
      <c r="S23" s="417"/>
      <c r="T23" s="417"/>
      <c r="U23" s="417"/>
      <c r="V23" s="417"/>
      <c r="W23" s="210"/>
      <c r="X23" s="210"/>
      <c r="Y23" s="210"/>
      <c r="Z23" s="210"/>
      <c r="AA23" s="210"/>
      <c r="AB23" s="210"/>
    </row>
    <row r="24" spans="2:28" ht="18.75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417"/>
      <c r="R24" s="417"/>
      <c r="S24" s="417"/>
      <c r="T24" s="417"/>
      <c r="U24" s="417"/>
      <c r="V24" s="417"/>
      <c r="W24" s="210"/>
      <c r="X24" s="210"/>
      <c r="Y24" s="210"/>
      <c r="Z24" s="210"/>
      <c r="AA24" s="210"/>
      <c r="AB24" s="210"/>
    </row>
    <row r="25" spans="2:28" ht="18.75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417"/>
      <c r="R25" s="417"/>
      <c r="S25" s="417"/>
      <c r="T25" s="417"/>
      <c r="U25" s="417"/>
      <c r="V25" s="417"/>
      <c r="W25" s="210"/>
      <c r="X25" s="210"/>
      <c r="Y25" s="210"/>
      <c r="Z25" s="210"/>
      <c r="AA25" s="210"/>
      <c r="AB25" s="210"/>
    </row>
    <row r="26" spans="2:28" ht="18.75"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417"/>
      <c r="R26" s="417"/>
      <c r="S26" s="417"/>
      <c r="T26" s="417"/>
      <c r="U26" s="417"/>
      <c r="V26" s="417"/>
      <c r="W26" s="210"/>
      <c r="X26" s="210"/>
      <c r="Y26" s="210"/>
      <c r="Z26" s="210"/>
      <c r="AA26" s="210"/>
      <c r="AB26" s="210"/>
    </row>
    <row r="27" spans="2:28" ht="18.75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417"/>
      <c r="R27" s="417"/>
      <c r="S27" s="417"/>
      <c r="T27" s="417"/>
      <c r="U27" s="417"/>
      <c r="V27" s="417"/>
      <c r="W27" s="210"/>
      <c r="X27" s="210"/>
      <c r="Y27" s="210"/>
      <c r="Z27" s="210"/>
      <c r="AA27" s="210"/>
      <c r="AB27" s="210"/>
    </row>
    <row r="28" spans="2:28" ht="18.75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417"/>
      <c r="R28" s="417"/>
      <c r="S28" s="417"/>
      <c r="T28" s="417"/>
      <c r="U28" s="417"/>
      <c r="V28" s="417"/>
      <c r="W28" s="210"/>
      <c r="X28" s="210"/>
      <c r="Y28" s="210"/>
      <c r="Z28" s="210"/>
      <c r="AA28" s="210"/>
      <c r="AB28" s="210"/>
    </row>
    <row r="29" spans="2:28" ht="18.7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417"/>
      <c r="R29" s="417"/>
      <c r="S29" s="417"/>
      <c r="T29" s="417"/>
      <c r="U29" s="417"/>
      <c r="V29" s="417"/>
      <c r="W29" s="210"/>
      <c r="X29" s="210"/>
      <c r="Y29" s="210"/>
      <c r="Z29" s="210"/>
      <c r="AA29" s="210"/>
      <c r="AB29" s="210"/>
    </row>
    <row r="30" spans="2:28" ht="18.75"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417"/>
      <c r="R30" s="417"/>
      <c r="S30" s="417"/>
      <c r="T30" s="417"/>
      <c r="U30" s="417"/>
      <c r="V30" s="417"/>
      <c r="W30" s="210"/>
      <c r="X30" s="210"/>
      <c r="Y30" s="210"/>
      <c r="Z30" s="210"/>
      <c r="AA30" s="210"/>
      <c r="AB30" s="210"/>
    </row>
    <row r="31" spans="2:28" ht="18.7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417"/>
      <c r="R31" s="417"/>
      <c r="S31" s="417"/>
      <c r="T31" s="417"/>
      <c r="U31" s="417"/>
      <c r="V31" s="417"/>
      <c r="W31" s="210"/>
      <c r="X31" s="210"/>
      <c r="Y31" s="210"/>
      <c r="Z31" s="210"/>
      <c r="AA31" s="210"/>
      <c r="AB31" s="210"/>
    </row>
    <row r="32" spans="2:28" ht="18.75"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417"/>
      <c r="R32" s="417"/>
      <c r="S32" s="417"/>
      <c r="T32" s="417"/>
      <c r="U32" s="417"/>
      <c r="V32" s="417"/>
      <c r="W32" s="210"/>
      <c r="X32" s="210"/>
      <c r="Y32" s="210"/>
      <c r="Z32" s="210"/>
      <c r="AA32" s="210"/>
      <c r="AB32" s="210"/>
    </row>
    <row r="33" spans="2:28" ht="18.75"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417"/>
      <c r="R33" s="417"/>
      <c r="S33" s="417"/>
      <c r="T33" s="417"/>
      <c r="U33" s="417"/>
      <c r="V33" s="417"/>
      <c r="W33" s="210"/>
      <c r="X33" s="210"/>
      <c r="Y33" s="210"/>
      <c r="Z33" s="210"/>
      <c r="AA33" s="210"/>
      <c r="AB33" s="210"/>
    </row>
    <row r="34" spans="2:28" ht="18.75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417"/>
      <c r="R34" s="417"/>
      <c r="S34" s="417"/>
      <c r="T34" s="417"/>
      <c r="U34" s="417"/>
      <c r="V34" s="417"/>
      <c r="W34" s="210"/>
      <c r="X34" s="210"/>
      <c r="Y34" s="210"/>
      <c r="Z34" s="210"/>
      <c r="AA34" s="210"/>
      <c r="AB34" s="210"/>
    </row>
    <row r="35" spans="2:28" ht="18.75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417"/>
      <c r="R35" s="417"/>
      <c r="S35" s="417"/>
      <c r="T35" s="417"/>
      <c r="U35" s="417"/>
      <c r="V35" s="417"/>
      <c r="W35" s="210"/>
      <c r="X35" s="210"/>
      <c r="Y35" s="210"/>
      <c r="Z35" s="210"/>
      <c r="AA35" s="210"/>
      <c r="AB35" s="210"/>
    </row>
    <row r="36" spans="2:28" ht="18.75"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417"/>
      <c r="R36" s="417"/>
      <c r="S36" s="417"/>
      <c r="T36" s="417"/>
      <c r="U36" s="417"/>
      <c r="V36" s="417"/>
      <c r="W36" s="210"/>
      <c r="X36" s="210"/>
      <c r="Y36" s="210"/>
      <c r="Z36" s="210"/>
      <c r="AA36" s="210"/>
      <c r="AB36" s="210"/>
    </row>
    <row r="37" spans="2:28" ht="18.75"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417"/>
      <c r="R37" s="417"/>
      <c r="S37" s="417"/>
      <c r="T37" s="417"/>
      <c r="U37" s="417"/>
      <c r="V37" s="417"/>
      <c r="W37" s="210"/>
      <c r="X37" s="210"/>
      <c r="Y37" s="210"/>
      <c r="Z37" s="210"/>
      <c r="AA37" s="210"/>
      <c r="AB37" s="210"/>
    </row>
    <row r="38" spans="2:28" ht="18.75"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417"/>
      <c r="R38" s="417"/>
      <c r="S38" s="417"/>
      <c r="T38" s="417"/>
      <c r="U38" s="417"/>
      <c r="V38" s="417"/>
      <c r="W38" s="210"/>
      <c r="X38" s="210"/>
      <c r="Y38" s="210"/>
      <c r="Z38" s="210"/>
      <c r="AA38" s="210"/>
      <c r="AB38" s="210"/>
    </row>
    <row r="39" spans="2:28" ht="18.75"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417"/>
      <c r="R39" s="417"/>
      <c r="S39" s="417"/>
      <c r="T39" s="417"/>
      <c r="U39" s="417"/>
      <c r="V39" s="417"/>
      <c r="W39" s="210"/>
      <c r="X39" s="210"/>
      <c r="Y39" s="210"/>
      <c r="Z39" s="210"/>
      <c r="AA39" s="210"/>
      <c r="AB39" s="210"/>
    </row>
    <row r="40" spans="2:28" ht="18.7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417"/>
      <c r="R40" s="417"/>
      <c r="S40" s="417"/>
      <c r="T40" s="417"/>
      <c r="U40" s="417"/>
      <c r="V40" s="417"/>
      <c r="W40" s="210"/>
      <c r="X40" s="210"/>
      <c r="Y40" s="210"/>
      <c r="Z40" s="210"/>
      <c r="AA40" s="210"/>
      <c r="AB40" s="210"/>
    </row>
    <row r="41" spans="2:28" ht="18.75"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417"/>
      <c r="R41" s="417"/>
      <c r="S41" s="417"/>
      <c r="T41" s="417"/>
      <c r="U41" s="417"/>
      <c r="V41" s="417"/>
      <c r="W41" s="210"/>
      <c r="X41" s="210"/>
      <c r="Y41" s="210"/>
      <c r="Z41" s="210"/>
      <c r="AA41" s="210"/>
      <c r="AB41" s="210"/>
    </row>
    <row r="42" spans="2:28" ht="18.75"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417"/>
      <c r="R42" s="417"/>
      <c r="S42" s="417"/>
      <c r="T42" s="417"/>
      <c r="U42" s="417"/>
      <c r="V42" s="417"/>
      <c r="W42" s="210"/>
      <c r="X42" s="210"/>
      <c r="Y42" s="210"/>
      <c r="Z42" s="210"/>
      <c r="AA42" s="210"/>
      <c r="AB42" s="210"/>
    </row>
    <row r="43" spans="2:28" ht="18.75"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417"/>
      <c r="R43" s="417"/>
      <c r="S43" s="417"/>
      <c r="T43" s="417"/>
      <c r="U43" s="417"/>
      <c r="V43" s="417"/>
      <c r="W43" s="210"/>
      <c r="X43" s="210"/>
      <c r="Y43" s="210"/>
      <c r="Z43" s="210"/>
      <c r="AA43" s="210"/>
      <c r="AB43" s="210"/>
    </row>
    <row r="44" spans="2:28" ht="18.75"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417"/>
      <c r="R44" s="417"/>
      <c r="S44" s="417"/>
      <c r="T44" s="417"/>
      <c r="U44" s="417"/>
      <c r="V44" s="417"/>
      <c r="W44" s="210"/>
      <c r="X44" s="210"/>
      <c r="Y44" s="210"/>
      <c r="Z44" s="210"/>
      <c r="AA44" s="210"/>
      <c r="AB44" s="210"/>
    </row>
    <row r="45" spans="2:28" ht="18.7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417"/>
      <c r="R45" s="417"/>
      <c r="S45" s="417"/>
      <c r="T45" s="417"/>
      <c r="U45" s="417"/>
      <c r="V45" s="417"/>
      <c r="W45" s="210"/>
      <c r="X45" s="210"/>
      <c r="Y45" s="210"/>
      <c r="Z45" s="210"/>
      <c r="AA45" s="210"/>
      <c r="AB45" s="210"/>
    </row>
    <row r="46" spans="2:28" ht="18.7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417"/>
      <c r="R46" s="417"/>
      <c r="S46" s="417"/>
      <c r="T46" s="417"/>
      <c r="U46" s="417"/>
      <c r="V46" s="417"/>
      <c r="W46" s="210"/>
      <c r="X46" s="210"/>
      <c r="Y46" s="210"/>
      <c r="Z46" s="210"/>
      <c r="AA46" s="210"/>
      <c r="AB46" s="210"/>
    </row>
    <row r="47" spans="2:28" ht="18.7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417"/>
      <c r="R47" s="417"/>
      <c r="S47" s="417"/>
      <c r="T47" s="417"/>
      <c r="U47" s="417"/>
      <c r="V47" s="417"/>
      <c r="W47" s="210"/>
      <c r="X47" s="210"/>
      <c r="Y47" s="210"/>
      <c r="Z47" s="210"/>
      <c r="AA47" s="210"/>
      <c r="AB47" s="210"/>
    </row>
    <row r="48" spans="2:28" ht="18.7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417"/>
      <c r="R48" s="417"/>
      <c r="S48" s="417"/>
      <c r="T48" s="417"/>
      <c r="U48" s="417"/>
      <c r="V48" s="417"/>
      <c r="W48" s="210"/>
      <c r="X48" s="210"/>
      <c r="Y48" s="210"/>
      <c r="Z48" s="210"/>
      <c r="AA48" s="210"/>
      <c r="AB48" s="210"/>
    </row>
    <row r="49" spans="2:28" ht="18.7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417"/>
      <c r="R49" s="417"/>
      <c r="S49" s="417"/>
      <c r="T49" s="417"/>
      <c r="U49" s="417"/>
      <c r="V49" s="417"/>
      <c r="W49" s="210"/>
      <c r="X49" s="210"/>
      <c r="Y49" s="210"/>
      <c r="Z49" s="210"/>
      <c r="AA49" s="210"/>
      <c r="AB49" s="210"/>
    </row>
    <row r="50" spans="2:28" ht="18.7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417"/>
      <c r="R50" s="417"/>
      <c r="S50" s="417"/>
      <c r="T50" s="417"/>
      <c r="U50" s="417"/>
      <c r="V50" s="417"/>
      <c r="W50" s="210"/>
      <c r="X50" s="210"/>
      <c r="Y50" s="210"/>
      <c r="Z50" s="210"/>
      <c r="AA50" s="210"/>
      <c r="AB50" s="210"/>
    </row>
    <row r="51" spans="2:28" ht="18.7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417"/>
      <c r="R51" s="417"/>
      <c r="S51" s="417"/>
      <c r="T51" s="417"/>
      <c r="U51" s="417"/>
      <c r="V51" s="417"/>
      <c r="W51" s="210"/>
      <c r="X51" s="210"/>
      <c r="Y51" s="210"/>
      <c r="Z51" s="210"/>
      <c r="AA51" s="210"/>
      <c r="AB51" s="210"/>
    </row>
    <row r="52" spans="2:28" ht="18.7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417"/>
      <c r="R52" s="417"/>
      <c r="S52" s="417"/>
      <c r="T52" s="417"/>
      <c r="U52" s="417"/>
      <c r="V52" s="417"/>
      <c r="W52" s="210"/>
      <c r="X52" s="210"/>
      <c r="Y52" s="210"/>
      <c r="Z52" s="210"/>
      <c r="AA52" s="210"/>
      <c r="AB52" s="210"/>
    </row>
    <row r="53" spans="2:28" ht="18.7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417"/>
      <c r="R53" s="417"/>
      <c r="S53" s="417"/>
      <c r="T53" s="417"/>
      <c r="U53" s="417"/>
      <c r="V53" s="417"/>
      <c r="W53" s="210"/>
      <c r="X53" s="210"/>
      <c r="Y53" s="210"/>
      <c r="Z53" s="210"/>
      <c r="AA53" s="210"/>
      <c r="AB53" s="210"/>
    </row>
    <row r="54" spans="2:28" ht="18.7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417"/>
      <c r="R54" s="417"/>
      <c r="S54" s="417"/>
      <c r="T54" s="417"/>
      <c r="U54" s="417"/>
      <c r="V54" s="417"/>
      <c r="W54" s="210"/>
      <c r="X54" s="210"/>
      <c r="Y54" s="210"/>
      <c r="Z54" s="210"/>
      <c r="AA54" s="210"/>
      <c r="AB54" s="210"/>
    </row>
    <row r="55" spans="2:28" ht="18.7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417"/>
      <c r="R55" s="417"/>
      <c r="S55" s="417"/>
      <c r="T55" s="417"/>
      <c r="U55" s="417"/>
      <c r="V55" s="417"/>
      <c r="W55" s="210"/>
      <c r="X55" s="210"/>
      <c r="Y55" s="210"/>
      <c r="Z55" s="210"/>
      <c r="AA55" s="210"/>
      <c r="AB55" s="210"/>
    </row>
    <row r="56" spans="2:28" ht="18.7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417"/>
      <c r="R56" s="417"/>
      <c r="S56" s="417"/>
      <c r="T56" s="417"/>
      <c r="U56" s="417"/>
      <c r="V56" s="417"/>
      <c r="W56" s="210"/>
      <c r="X56" s="210"/>
      <c r="Y56" s="210"/>
      <c r="Z56" s="210"/>
      <c r="AA56" s="210"/>
      <c r="AB56" s="210"/>
    </row>
    <row r="57" spans="2:28" ht="18.7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417"/>
      <c r="R57" s="417"/>
      <c r="S57" s="417"/>
      <c r="T57" s="417"/>
      <c r="U57" s="417"/>
      <c r="V57" s="417"/>
      <c r="W57" s="210"/>
      <c r="X57" s="210"/>
      <c r="Y57" s="210"/>
      <c r="Z57" s="210"/>
      <c r="AA57" s="210"/>
      <c r="AB57" s="210"/>
    </row>
    <row r="58" spans="2:28" ht="18.7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417"/>
      <c r="R58" s="417"/>
      <c r="S58" s="417"/>
      <c r="T58" s="417"/>
      <c r="U58" s="417"/>
      <c r="V58" s="417"/>
      <c r="W58" s="210"/>
      <c r="X58" s="210"/>
      <c r="Y58" s="210"/>
      <c r="Z58" s="210"/>
      <c r="AA58" s="210"/>
      <c r="AB58" s="210"/>
    </row>
    <row r="59" spans="2:28" ht="18.7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417"/>
      <c r="R59" s="417"/>
      <c r="S59" s="417"/>
      <c r="T59" s="417"/>
      <c r="U59" s="417"/>
      <c r="V59" s="417"/>
      <c r="W59" s="210"/>
      <c r="X59" s="210"/>
      <c r="Y59" s="210"/>
      <c r="Z59" s="210"/>
      <c r="AA59" s="210"/>
      <c r="AB59" s="210"/>
    </row>
    <row r="60" spans="2:28" ht="18.7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417"/>
      <c r="R60" s="417"/>
      <c r="S60" s="417"/>
      <c r="T60" s="417"/>
      <c r="U60" s="417"/>
      <c r="V60" s="417"/>
      <c r="W60" s="210"/>
      <c r="X60" s="210"/>
      <c r="Y60" s="210"/>
      <c r="Z60" s="210"/>
      <c r="AA60" s="210"/>
      <c r="AB60" s="210"/>
    </row>
    <row r="61" spans="2:28" ht="18.7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417"/>
      <c r="R61" s="417"/>
      <c r="S61" s="417"/>
      <c r="T61" s="417"/>
      <c r="U61" s="417"/>
      <c r="V61" s="417"/>
      <c r="W61" s="210"/>
      <c r="X61" s="210"/>
      <c r="Y61" s="210"/>
      <c r="Z61" s="210"/>
      <c r="AA61" s="210"/>
      <c r="AB61" s="210"/>
    </row>
    <row r="62" spans="2:28" ht="18.7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417"/>
      <c r="R62" s="417"/>
      <c r="S62" s="417"/>
      <c r="T62" s="417"/>
      <c r="U62" s="417"/>
      <c r="V62" s="417"/>
      <c r="W62" s="210"/>
      <c r="X62" s="210"/>
      <c r="Y62" s="210"/>
      <c r="Z62" s="210"/>
      <c r="AA62" s="210"/>
      <c r="AB62" s="210"/>
    </row>
    <row r="63" spans="2:28" ht="18.7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417"/>
      <c r="R63" s="417"/>
      <c r="S63" s="417"/>
      <c r="T63" s="417"/>
      <c r="U63" s="417"/>
      <c r="V63" s="417"/>
      <c r="W63" s="210"/>
      <c r="X63" s="210"/>
      <c r="Y63" s="210"/>
      <c r="Z63" s="210"/>
      <c r="AA63" s="210"/>
      <c r="AB63" s="210"/>
    </row>
    <row r="64" spans="2:28" ht="18.75"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417"/>
      <c r="R64" s="417"/>
      <c r="S64" s="417"/>
      <c r="T64" s="417"/>
      <c r="U64" s="417"/>
      <c r="V64" s="417"/>
      <c r="W64" s="210"/>
      <c r="X64" s="210"/>
      <c r="Y64" s="210"/>
      <c r="Z64" s="210"/>
      <c r="AA64" s="210"/>
      <c r="AB64" s="210"/>
    </row>
    <row r="65" spans="2:28" ht="18.75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417"/>
      <c r="R65" s="417"/>
      <c r="S65" s="417"/>
      <c r="T65" s="417"/>
      <c r="U65" s="417"/>
      <c r="V65" s="417"/>
      <c r="W65" s="210"/>
      <c r="X65" s="210"/>
      <c r="Y65" s="210"/>
      <c r="Z65" s="210"/>
      <c r="AA65" s="210"/>
      <c r="AB65" s="210"/>
    </row>
    <row r="66" spans="2:28" ht="18.75"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417"/>
      <c r="R66" s="417"/>
      <c r="S66" s="417"/>
      <c r="T66" s="417"/>
      <c r="U66" s="417"/>
      <c r="V66" s="417"/>
      <c r="W66" s="210"/>
      <c r="X66" s="210"/>
      <c r="Y66" s="210"/>
      <c r="Z66" s="210"/>
      <c r="AA66" s="210"/>
      <c r="AB66" s="210"/>
    </row>
    <row r="67" spans="2:28" ht="18.75"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417"/>
      <c r="R67" s="417"/>
      <c r="S67" s="417"/>
      <c r="T67" s="417"/>
      <c r="U67" s="417"/>
      <c r="V67" s="417"/>
      <c r="W67" s="210"/>
      <c r="X67" s="210"/>
      <c r="Y67" s="210"/>
      <c r="Z67" s="210"/>
      <c r="AA67" s="210"/>
      <c r="AB67" s="210"/>
    </row>
    <row r="68" spans="2:28" ht="18.75"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417"/>
      <c r="R68" s="417"/>
      <c r="S68" s="417"/>
      <c r="T68" s="417"/>
      <c r="U68" s="417"/>
      <c r="V68" s="417"/>
      <c r="W68" s="210"/>
      <c r="X68" s="210"/>
      <c r="Y68" s="210"/>
      <c r="Z68" s="210"/>
      <c r="AA68" s="210"/>
      <c r="AB68" s="210"/>
    </row>
    <row r="69" spans="2:28" ht="18.75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417"/>
      <c r="R69" s="417"/>
      <c r="S69" s="417"/>
      <c r="T69" s="417"/>
      <c r="U69" s="417"/>
      <c r="V69" s="417"/>
      <c r="W69" s="210"/>
      <c r="X69" s="210"/>
      <c r="Y69" s="210"/>
      <c r="Z69" s="210"/>
      <c r="AA69" s="210"/>
      <c r="AB69" s="210"/>
    </row>
    <row r="70" spans="2:28" ht="18.75"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417"/>
      <c r="R70" s="417"/>
      <c r="S70" s="417"/>
      <c r="T70" s="417"/>
      <c r="U70" s="417"/>
      <c r="V70" s="417"/>
      <c r="W70" s="210"/>
      <c r="X70" s="210"/>
      <c r="Y70" s="210"/>
      <c r="Z70" s="210"/>
      <c r="AA70" s="210"/>
      <c r="AB70" s="210"/>
    </row>
    <row r="71" spans="2:28" ht="18.75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417"/>
      <c r="R71" s="417"/>
      <c r="S71" s="417"/>
      <c r="T71" s="417"/>
      <c r="U71" s="417"/>
      <c r="V71" s="417"/>
      <c r="W71" s="210"/>
      <c r="X71" s="210"/>
      <c r="Y71" s="210"/>
      <c r="Z71" s="210"/>
      <c r="AA71" s="210"/>
      <c r="AB71" s="210"/>
    </row>
    <row r="72" spans="2:28" ht="18.75"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417"/>
      <c r="R72" s="417"/>
      <c r="S72" s="417"/>
      <c r="T72" s="417"/>
      <c r="U72" s="417"/>
      <c r="V72" s="417"/>
      <c r="W72" s="210"/>
      <c r="X72" s="210"/>
      <c r="Y72" s="210"/>
      <c r="Z72" s="210"/>
      <c r="AA72" s="210"/>
      <c r="AB72" s="210"/>
    </row>
    <row r="73" spans="2:28" ht="18.75"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417"/>
      <c r="R73" s="417"/>
      <c r="S73" s="417"/>
      <c r="T73" s="417"/>
      <c r="U73" s="417"/>
      <c r="V73" s="417"/>
      <c r="W73" s="210"/>
      <c r="X73" s="210"/>
      <c r="Y73" s="210"/>
      <c r="Z73" s="210"/>
      <c r="AA73" s="210"/>
      <c r="AB73" s="210"/>
    </row>
    <row r="74" spans="2:28" ht="18.75"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417"/>
      <c r="R74" s="417"/>
      <c r="S74" s="417"/>
      <c r="T74" s="417"/>
      <c r="U74" s="417"/>
      <c r="V74" s="417"/>
      <c r="W74" s="210"/>
      <c r="X74" s="210"/>
      <c r="Y74" s="210"/>
      <c r="Z74" s="210"/>
      <c r="AA74" s="210"/>
      <c r="AB74" s="210"/>
    </row>
    <row r="75" spans="2:28" ht="18.75"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417"/>
      <c r="R75" s="417"/>
      <c r="S75" s="417"/>
      <c r="T75" s="417"/>
      <c r="U75" s="417"/>
      <c r="V75" s="417"/>
      <c r="W75" s="210"/>
      <c r="X75" s="210"/>
      <c r="Y75" s="210"/>
      <c r="Z75" s="210"/>
      <c r="AA75" s="210"/>
      <c r="AB75" s="210"/>
    </row>
    <row r="76" spans="2:28" ht="18.75"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417"/>
      <c r="R76" s="417"/>
      <c r="S76" s="417"/>
      <c r="T76" s="417"/>
      <c r="U76" s="417"/>
      <c r="V76" s="417"/>
      <c r="W76" s="210"/>
      <c r="X76" s="210"/>
      <c r="Y76" s="210"/>
      <c r="Z76" s="210"/>
      <c r="AA76" s="210"/>
      <c r="AB76" s="210"/>
    </row>
    <row r="77" spans="2:28" ht="18.75"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417"/>
      <c r="R77" s="417"/>
      <c r="S77" s="417"/>
      <c r="T77" s="417"/>
      <c r="U77" s="417"/>
      <c r="V77" s="417"/>
      <c r="W77" s="210"/>
      <c r="X77" s="210"/>
      <c r="Y77" s="210"/>
      <c r="Z77" s="210"/>
      <c r="AA77" s="210"/>
      <c r="AB77" s="210"/>
    </row>
    <row r="78" spans="2:28" ht="18.75"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417"/>
      <c r="R78" s="417"/>
      <c r="S78" s="417"/>
      <c r="T78" s="417"/>
      <c r="U78" s="417"/>
      <c r="V78" s="417"/>
      <c r="W78" s="210"/>
      <c r="X78" s="210"/>
      <c r="Y78" s="210"/>
      <c r="Z78" s="210"/>
      <c r="AA78" s="210"/>
      <c r="AB78" s="210"/>
    </row>
    <row r="79" spans="2:28" ht="18.75"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417"/>
      <c r="R79" s="417"/>
      <c r="S79" s="417"/>
      <c r="T79" s="417"/>
      <c r="U79" s="417"/>
      <c r="V79" s="417"/>
      <c r="W79" s="210"/>
      <c r="X79" s="210"/>
      <c r="Y79" s="210"/>
      <c r="Z79" s="210"/>
      <c r="AA79" s="210"/>
      <c r="AB79" s="210"/>
    </row>
    <row r="80" spans="2:28" ht="18.75"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417"/>
      <c r="R80" s="417"/>
      <c r="S80" s="417"/>
      <c r="T80" s="417"/>
      <c r="U80" s="417"/>
      <c r="V80" s="417"/>
      <c r="W80" s="210"/>
      <c r="X80" s="210"/>
      <c r="Y80" s="210"/>
      <c r="Z80" s="210"/>
      <c r="AA80" s="210"/>
      <c r="AB80" s="210"/>
    </row>
    <row r="81" spans="2:28" ht="18.75"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417"/>
      <c r="R81" s="417"/>
      <c r="S81" s="417"/>
      <c r="T81" s="417"/>
      <c r="U81" s="417"/>
      <c r="V81" s="417"/>
      <c r="W81" s="210"/>
      <c r="X81" s="210"/>
      <c r="Y81" s="210"/>
      <c r="Z81" s="210"/>
      <c r="AA81" s="210"/>
      <c r="AB81" s="210"/>
    </row>
    <row r="82" spans="2:28" ht="18.75"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417"/>
      <c r="R82" s="417"/>
      <c r="S82" s="417"/>
      <c r="T82" s="417"/>
      <c r="U82" s="417"/>
      <c r="V82" s="417"/>
      <c r="W82" s="210"/>
      <c r="X82" s="210"/>
      <c r="Y82" s="210"/>
      <c r="Z82" s="210"/>
      <c r="AA82" s="210"/>
      <c r="AB82" s="210"/>
    </row>
    <row r="83" spans="2:28" ht="18.75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417"/>
      <c r="R83" s="417"/>
      <c r="S83" s="417"/>
      <c r="T83" s="417"/>
      <c r="U83" s="417"/>
      <c r="V83" s="417"/>
      <c r="W83" s="210"/>
      <c r="X83" s="210"/>
      <c r="Y83" s="210"/>
      <c r="Z83" s="210"/>
      <c r="AA83" s="210"/>
      <c r="AB83" s="210"/>
    </row>
    <row r="84" spans="2:28" ht="18.75"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417"/>
      <c r="R84" s="417"/>
      <c r="S84" s="417"/>
      <c r="T84" s="417"/>
      <c r="U84" s="417"/>
      <c r="V84" s="417"/>
      <c r="W84" s="210"/>
      <c r="X84" s="210"/>
      <c r="Y84" s="210"/>
      <c r="Z84" s="210"/>
      <c r="AA84" s="210"/>
      <c r="AB84" s="210"/>
    </row>
    <row r="85" spans="2:28" ht="18.75"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417"/>
      <c r="R85" s="417"/>
      <c r="S85" s="417"/>
      <c r="T85" s="417"/>
      <c r="U85" s="417"/>
      <c r="V85" s="417"/>
      <c r="W85" s="210"/>
      <c r="X85" s="210"/>
      <c r="Y85" s="210"/>
      <c r="Z85" s="210"/>
      <c r="AA85" s="210"/>
      <c r="AB85" s="210"/>
    </row>
    <row r="86" spans="2:28" ht="18.75"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417"/>
      <c r="R86" s="417"/>
      <c r="S86" s="417"/>
      <c r="T86" s="417"/>
      <c r="U86" s="417"/>
      <c r="V86" s="417"/>
      <c r="W86" s="210"/>
      <c r="X86" s="210"/>
      <c r="Y86" s="210"/>
      <c r="Z86" s="210"/>
      <c r="AA86" s="210"/>
      <c r="AB86" s="210"/>
    </row>
    <row r="87" spans="2:28" ht="18.75"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417"/>
      <c r="R87" s="417"/>
      <c r="S87" s="417"/>
      <c r="T87" s="417"/>
      <c r="U87" s="417"/>
      <c r="V87" s="417"/>
      <c r="W87" s="210"/>
      <c r="X87" s="210"/>
      <c r="Y87" s="210"/>
      <c r="Z87" s="210"/>
      <c r="AA87" s="210"/>
      <c r="AB87" s="210"/>
    </row>
    <row r="88" spans="2:28" ht="18.75"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417"/>
      <c r="R88" s="417"/>
      <c r="S88" s="417"/>
      <c r="T88" s="417"/>
      <c r="U88" s="417"/>
      <c r="V88" s="417"/>
      <c r="W88" s="210"/>
      <c r="X88" s="210"/>
      <c r="Y88" s="210"/>
      <c r="Z88" s="210"/>
      <c r="AA88" s="210"/>
      <c r="AB88" s="210"/>
    </row>
    <row r="89" spans="2:28" ht="18.75"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417"/>
      <c r="R89" s="417"/>
      <c r="S89" s="417"/>
      <c r="T89" s="417"/>
      <c r="U89" s="417"/>
      <c r="V89" s="417"/>
      <c r="W89" s="210"/>
      <c r="X89" s="210"/>
      <c r="Y89" s="210"/>
      <c r="Z89" s="210"/>
      <c r="AA89" s="210"/>
      <c r="AB89" s="210"/>
    </row>
    <row r="90" spans="2:28" ht="18.75"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417"/>
      <c r="R90" s="417"/>
      <c r="S90" s="417"/>
      <c r="T90" s="417"/>
      <c r="U90" s="417"/>
      <c r="V90" s="417"/>
      <c r="W90" s="210"/>
      <c r="X90" s="210"/>
      <c r="Y90" s="210"/>
      <c r="Z90" s="210"/>
      <c r="AA90" s="210"/>
      <c r="AB90" s="210"/>
    </row>
    <row r="91" spans="2:28" ht="18.75"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417"/>
      <c r="R91" s="417"/>
      <c r="S91" s="417"/>
      <c r="T91" s="417"/>
      <c r="U91" s="417"/>
      <c r="V91" s="417"/>
      <c r="W91" s="210"/>
      <c r="X91" s="210"/>
      <c r="Y91" s="210"/>
      <c r="Z91" s="210"/>
      <c r="AA91" s="210"/>
      <c r="AB91" s="210"/>
    </row>
    <row r="92" spans="2:28" ht="18.75"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417"/>
      <c r="R92" s="417"/>
      <c r="S92" s="417"/>
      <c r="T92" s="417"/>
      <c r="U92" s="417"/>
      <c r="V92" s="417"/>
      <c r="W92" s="210"/>
      <c r="X92" s="210"/>
      <c r="Y92" s="210"/>
      <c r="Z92" s="210"/>
      <c r="AA92" s="210"/>
      <c r="AB92" s="210"/>
    </row>
    <row r="93" spans="2:28" ht="18.75"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417"/>
      <c r="R93" s="417"/>
      <c r="S93" s="417"/>
      <c r="T93" s="417"/>
      <c r="U93" s="417"/>
      <c r="V93" s="417"/>
      <c r="W93" s="210"/>
      <c r="X93" s="210"/>
      <c r="Y93" s="210"/>
      <c r="Z93" s="210"/>
      <c r="AA93" s="210"/>
      <c r="AB93" s="210"/>
    </row>
    <row r="94" spans="2:28" ht="18.75"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417"/>
      <c r="R94" s="417"/>
      <c r="S94" s="417"/>
      <c r="T94" s="417"/>
      <c r="U94" s="417"/>
      <c r="V94" s="417"/>
      <c r="W94" s="210"/>
      <c r="X94" s="210"/>
      <c r="Y94" s="210"/>
      <c r="Z94" s="210"/>
      <c r="AA94" s="210"/>
      <c r="AB94" s="210"/>
    </row>
    <row r="95" spans="2:28" ht="18.75"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417"/>
      <c r="R95" s="417"/>
      <c r="S95" s="417"/>
      <c r="T95" s="417"/>
      <c r="U95" s="417"/>
      <c r="V95" s="417"/>
      <c r="W95" s="210"/>
      <c r="X95" s="210"/>
      <c r="Y95" s="210"/>
      <c r="Z95" s="210"/>
      <c r="AA95" s="210"/>
      <c r="AB95" s="210"/>
    </row>
    <row r="96" spans="2:28" ht="18.75"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417"/>
      <c r="R96" s="417"/>
      <c r="S96" s="417"/>
      <c r="T96" s="417"/>
      <c r="U96" s="417"/>
      <c r="V96" s="417"/>
      <c r="W96" s="210"/>
      <c r="X96" s="210"/>
      <c r="Y96" s="210"/>
      <c r="Z96" s="210"/>
      <c r="AA96" s="210"/>
      <c r="AB96" s="210"/>
    </row>
    <row r="97" spans="2:28" ht="18.75"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417"/>
      <c r="R97" s="417"/>
      <c r="S97" s="417"/>
      <c r="T97" s="417"/>
      <c r="U97" s="417"/>
      <c r="V97" s="417"/>
      <c r="W97" s="210"/>
      <c r="X97" s="210"/>
      <c r="Y97" s="210"/>
      <c r="Z97" s="210"/>
      <c r="AA97" s="210"/>
      <c r="AB97" s="210"/>
    </row>
    <row r="98" spans="2:28" ht="18.75"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417"/>
      <c r="R98" s="417"/>
      <c r="S98" s="417"/>
      <c r="T98" s="417"/>
      <c r="U98" s="417"/>
      <c r="V98" s="417"/>
      <c r="W98" s="210"/>
      <c r="X98" s="210"/>
      <c r="Y98" s="210"/>
      <c r="Z98" s="210"/>
      <c r="AA98" s="210"/>
      <c r="AB98" s="210"/>
    </row>
    <row r="99" spans="2:28" ht="18.75"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417"/>
      <c r="R99" s="417"/>
      <c r="S99" s="417"/>
      <c r="T99" s="417"/>
      <c r="U99" s="417"/>
      <c r="V99" s="417"/>
      <c r="W99" s="210"/>
      <c r="X99" s="210"/>
      <c r="Y99" s="210"/>
      <c r="Z99" s="210"/>
      <c r="AA99" s="210"/>
      <c r="AB99" s="210"/>
    </row>
    <row r="100" spans="2:28" ht="18.75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417"/>
      <c r="R100" s="417"/>
      <c r="S100" s="417"/>
      <c r="T100" s="417"/>
      <c r="U100" s="417"/>
      <c r="V100" s="417"/>
      <c r="W100" s="210"/>
      <c r="X100" s="210"/>
      <c r="Y100" s="210"/>
      <c r="Z100" s="210"/>
      <c r="AA100" s="210"/>
      <c r="AB100" s="210"/>
    </row>
    <row r="101" spans="2:28" ht="18.75"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417"/>
      <c r="R101" s="417"/>
      <c r="S101" s="417"/>
      <c r="T101" s="417"/>
      <c r="U101" s="417"/>
      <c r="V101" s="417"/>
      <c r="W101" s="210"/>
      <c r="X101" s="210"/>
      <c r="Y101" s="210"/>
      <c r="Z101" s="210"/>
      <c r="AA101" s="210"/>
      <c r="AB101" s="210"/>
    </row>
    <row r="102" spans="2:28" ht="18.75"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417"/>
      <c r="R102" s="417"/>
      <c r="S102" s="417"/>
      <c r="T102" s="417"/>
      <c r="U102" s="417"/>
      <c r="V102" s="417"/>
      <c r="W102" s="210"/>
      <c r="X102" s="210"/>
      <c r="Y102" s="210"/>
      <c r="Z102" s="210"/>
      <c r="AA102" s="210"/>
      <c r="AB102" s="210"/>
    </row>
    <row r="103" spans="2:28" ht="18.75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417"/>
      <c r="R103" s="417"/>
      <c r="S103" s="417"/>
      <c r="T103" s="417"/>
      <c r="U103" s="417"/>
      <c r="V103" s="417"/>
      <c r="W103" s="210"/>
      <c r="X103" s="210"/>
      <c r="Y103" s="210"/>
      <c r="Z103" s="210"/>
      <c r="AA103" s="210"/>
      <c r="AB103" s="210"/>
    </row>
    <row r="104" spans="2:28" ht="18.75"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417"/>
      <c r="R104" s="417"/>
      <c r="S104" s="417"/>
      <c r="T104" s="417"/>
      <c r="U104" s="417"/>
      <c r="V104" s="417"/>
      <c r="W104" s="210"/>
      <c r="X104" s="210"/>
      <c r="Y104" s="210"/>
      <c r="Z104" s="210"/>
      <c r="AA104" s="210"/>
      <c r="AB104" s="210"/>
    </row>
    <row r="105" spans="2:28" ht="18.75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417"/>
      <c r="R105" s="417"/>
      <c r="S105" s="417"/>
      <c r="T105" s="417"/>
      <c r="U105" s="417"/>
      <c r="V105" s="417"/>
      <c r="W105" s="210"/>
      <c r="X105" s="210"/>
      <c r="Y105" s="210"/>
      <c r="Z105" s="210"/>
      <c r="AA105" s="210"/>
      <c r="AB105" s="210"/>
    </row>
    <row r="106" spans="2:28" ht="18.75"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417"/>
      <c r="R106" s="417"/>
      <c r="S106" s="417"/>
      <c r="T106" s="417"/>
      <c r="U106" s="417"/>
      <c r="V106" s="417"/>
      <c r="W106" s="210"/>
      <c r="X106" s="210"/>
      <c r="Y106" s="210"/>
      <c r="Z106" s="210"/>
      <c r="AA106" s="210"/>
      <c r="AB106" s="210"/>
    </row>
    <row r="107" spans="2:28" ht="18.75"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417"/>
      <c r="R107" s="417"/>
      <c r="S107" s="417"/>
      <c r="T107" s="417"/>
      <c r="U107" s="417"/>
      <c r="V107" s="417"/>
      <c r="W107" s="210"/>
      <c r="X107" s="210"/>
      <c r="Y107" s="210"/>
      <c r="Z107" s="210"/>
      <c r="AA107" s="210"/>
      <c r="AB107" s="210"/>
    </row>
    <row r="108" spans="2:28" ht="18.75"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417"/>
      <c r="R108" s="417"/>
      <c r="S108" s="417"/>
      <c r="T108" s="417"/>
      <c r="U108" s="417"/>
      <c r="V108" s="417"/>
      <c r="W108" s="210"/>
      <c r="X108" s="210"/>
      <c r="Y108" s="210"/>
      <c r="Z108" s="210"/>
      <c r="AA108" s="210"/>
      <c r="AB108" s="210"/>
    </row>
    <row r="109" spans="2:28" ht="18.75"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417"/>
      <c r="R109" s="417"/>
      <c r="S109" s="417"/>
      <c r="T109" s="417"/>
      <c r="U109" s="417"/>
      <c r="V109" s="417"/>
      <c r="W109" s="210"/>
      <c r="X109" s="210"/>
      <c r="Y109" s="210"/>
      <c r="Z109" s="210"/>
      <c r="AA109" s="210"/>
      <c r="AB109" s="210"/>
    </row>
    <row r="110" spans="2:28" ht="18.75"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417"/>
      <c r="R110" s="417"/>
      <c r="S110" s="417"/>
      <c r="T110" s="417"/>
      <c r="U110" s="417"/>
      <c r="V110" s="417"/>
      <c r="W110" s="210"/>
      <c r="X110" s="210"/>
      <c r="Y110" s="210"/>
      <c r="Z110" s="210"/>
      <c r="AA110" s="210"/>
      <c r="AB110" s="210"/>
    </row>
    <row r="111" spans="2:28" ht="18.75"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417"/>
      <c r="R111" s="417"/>
      <c r="S111" s="417"/>
      <c r="T111" s="417"/>
      <c r="U111" s="417"/>
      <c r="V111" s="417"/>
      <c r="W111" s="210"/>
      <c r="X111" s="210"/>
      <c r="Y111" s="210"/>
      <c r="Z111" s="210"/>
      <c r="AA111" s="210"/>
      <c r="AB111" s="210"/>
    </row>
    <row r="112" spans="2:28" ht="18.75"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417"/>
      <c r="R112" s="417"/>
      <c r="S112" s="417"/>
      <c r="T112" s="417"/>
      <c r="U112" s="417"/>
      <c r="V112" s="417"/>
      <c r="W112" s="210"/>
      <c r="X112" s="210"/>
      <c r="Y112" s="210"/>
      <c r="Z112" s="210"/>
      <c r="AA112" s="210"/>
      <c r="AB112" s="210"/>
    </row>
    <row r="113" spans="2:28" ht="18.75"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417"/>
      <c r="R113" s="417"/>
      <c r="S113" s="417"/>
      <c r="T113" s="417"/>
      <c r="U113" s="417"/>
      <c r="V113" s="417"/>
      <c r="W113" s="210"/>
      <c r="X113" s="210"/>
      <c r="Y113" s="210"/>
      <c r="Z113" s="210"/>
      <c r="AA113" s="210"/>
      <c r="AB113" s="210"/>
    </row>
    <row r="114" spans="2:28" ht="18.75"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417"/>
      <c r="R114" s="417"/>
      <c r="S114" s="417"/>
      <c r="T114" s="417"/>
      <c r="U114" s="417"/>
      <c r="V114" s="417"/>
      <c r="W114" s="210"/>
      <c r="X114" s="210"/>
      <c r="Y114" s="210"/>
      <c r="Z114" s="210"/>
      <c r="AA114" s="210"/>
      <c r="AB114" s="210"/>
    </row>
    <row r="115" spans="2:28" ht="18.75"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417"/>
      <c r="R115" s="417"/>
      <c r="S115" s="417"/>
      <c r="T115" s="417"/>
      <c r="U115" s="417"/>
      <c r="V115" s="417"/>
      <c r="W115" s="210"/>
      <c r="X115" s="210"/>
      <c r="Y115" s="210"/>
      <c r="Z115" s="210"/>
      <c r="AA115" s="210"/>
      <c r="AB115" s="210"/>
    </row>
    <row r="116" spans="2:28" ht="18.75"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417"/>
      <c r="R116" s="417"/>
      <c r="S116" s="417"/>
      <c r="T116" s="417"/>
      <c r="U116" s="417"/>
      <c r="V116" s="417"/>
      <c r="W116" s="210"/>
      <c r="X116" s="210"/>
      <c r="Y116" s="210"/>
      <c r="Z116" s="210"/>
      <c r="AA116" s="210"/>
      <c r="AB116" s="210"/>
    </row>
    <row r="117" spans="2:28" ht="18.75"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417"/>
      <c r="R117" s="417"/>
      <c r="S117" s="417"/>
      <c r="T117" s="417"/>
      <c r="U117" s="417"/>
      <c r="V117" s="417"/>
      <c r="W117" s="210"/>
      <c r="X117" s="210"/>
      <c r="Y117" s="210"/>
      <c r="Z117" s="210"/>
      <c r="AA117" s="210"/>
      <c r="AB117" s="210"/>
    </row>
    <row r="118" spans="2:28" ht="18.75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417"/>
      <c r="R118" s="417"/>
      <c r="S118" s="417"/>
      <c r="T118" s="417"/>
      <c r="U118" s="417"/>
      <c r="V118" s="417"/>
      <c r="W118" s="210"/>
      <c r="X118" s="210"/>
      <c r="Y118" s="210"/>
      <c r="Z118" s="210"/>
      <c r="AA118" s="210"/>
      <c r="AB118" s="210"/>
    </row>
    <row r="119" spans="2:28" ht="18.75"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417"/>
      <c r="R119" s="417"/>
      <c r="S119" s="417"/>
      <c r="T119" s="417"/>
      <c r="U119" s="417"/>
      <c r="V119" s="417"/>
      <c r="W119" s="210"/>
      <c r="X119" s="210"/>
      <c r="Y119" s="210"/>
      <c r="Z119" s="210"/>
      <c r="AA119" s="210"/>
      <c r="AB119" s="210"/>
    </row>
    <row r="120" spans="2:28" ht="18.75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417"/>
      <c r="R120" s="417"/>
      <c r="S120" s="417"/>
      <c r="T120" s="417"/>
      <c r="U120" s="417"/>
      <c r="V120" s="417"/>
      <c r="W120" s="210"/>
      <c r="X120" s="210"/>
      <c r="Y120" s="210"/>
      <c r="Z120" s="210"/>
      <c r="AA120" s="210"/>
      <c r="AB120" s="210"/>
    </row>
    <row r="121" spans="2:28" ht="18.75"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417"/>
      <c r="R121" s="417"/>
      <c r="S121" s="417"/>
      <c r="T121" s="417"/>
      <c r="U121" s="417"/>
      <c r="V121" s="417"/>
      <c r="W121" s="210"/>
      <c r="X121" s="210"/>
      <c r="Y121" s="210"/>
      <c r="Z121" s="210"/>
      <c r="AA121" s="210"/>
      <c r="AB121" s="210"/>
    </row>
    <row r="122" spans="2:28" ht="18.75"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417"/>
      <c r="R122" s="417"/>
      <c r="S122" s="417"/>
      <c r="T122" s="417"/>
      <c r="U122" s="417"/>
      <c r="V122" s="417"/>
      <c r="W122" s="210"/>
      <c r="X122" s="210"/>
      <c r="Y122" s="210"/>
      <c r="Z122" s="210"/>
      <c r="AA122" s="210"/>
      <c r="AB122" s="210"/>
    </row>
    <row r="123" spans="2:28" ht="18.75"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417"/>
      <c r="R123" s="417"/>
      <c r="S123" s="417"/>
      <c r="T123" s="417"/>
      <c r="U123" s="417"/>
      <c r="V123" s="417"/>
      <c r="W123" s="210"/>
      <c r="X123" s="210"/>
      <c r="Y123" s="210"/>
      <c r="Z123" s="210"/>
      <c r="AA123" s="210"/>
      <c r="AB123" s="210"/>
    </row>
    <row r="124" spans="2:28" ht="18.75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417"/>
      <c r="R124" s="417"/>
      <c r="S124" s="417"/>
      <c r="T124" s="417"/>
      <c r="U124" s="417"/>
      <c r="V124" s="417"/>
      <c r="W124" s="210"/>
      <c r="X124" s="210"/>
      <c r="Y124" s="210"/>
      <c r="Z124" s="210"/>
      <c r="AA124" s="210"/>
      <c r="AB124" s="210"/>
    </row>
    <row r="125" spans="2:28" ht="18.75"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417"/>
      <c r="R125" s="417"/>
      <c r="S125" s="417"/>
      <c r="T125" s="417"/>
      <c r="U125" s="417"/>
      <c r="V125" s="417"/>
      <c r="W125" s="210"/>
      <c r="X125" s="210"/>
      <c r="Y125" s="210"/>
      <c r="Z125" s="210"/>
      <c r="AA125" s="210"/>
      <c r="AB125" s="210"/>
    </row>
    <row r="126" spans="2:28" ht="18.75"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417"/>
      <c r="R126" s="417"/>
      <c r="S126" s="417"/>
      <c r="T126" s="417"/>
      <c r="U126" s="417"/>
      <c r="V126" s="417"/>
      <c r="W126" s="210"/>
      <c r="X126" s="210"/>
      <c r="Y126" s="210"/>
      <c r="Z126" s="210"/>
      <c r="AA126" s="210"/>
      <c r="AB126" s="210"/>
    </row>
    <row r="127" spans="2:28" ht="18.75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417"/>
      <c r="R127" s="417"/>
      <c r="S127" s="417"/>
      <c r="T127" s="417"/>
      <c r="U127" s="417"/>
      <c r="V127" s="417"/>
      <c r="W127" s="210"/>
      <c r="X127" s="210"/>
      <c r="Y127" s="210"/>
      <c r="Z127" s="210"/>
      <c r="AA127" s="210"/>
      <c r="AB127" s="210"/>
    </row>
    <row r="128" spans="2:28" ht="18.75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417"/>
      <c r="R128" s="417"/>
      <c r="S128" s="417"/>
      <c r="T128" s="417"/>
      <c r="U128" s="417"/>
      <c r="V128" s="417"/>
      <c r="W128" s="210"/>
      <c r="X128" s="210"/>
      <c r="Y128" s="210"/>
      <c r="Z128" s="210"/>
      <c r="AA128" s="210"/>
      <c r="AB128" s="210"/>
    </row>
    <row r="129" spans="2:28" ht="18.75"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417"/>
      <c r="R129" s="417"/>
      <c r="S129" s="417"/>
      <c r="T129" s="417"/>
      <c r="U129" s="417"/>
      <c r="V129" s="417"/>
      <c r="W129" s="210"/>
      <c r="X129" s="210"/>
      <c r="Y129" s="210"/>
      <c r="Z129" s="210"/>
      <c r="AA129" s="210"/>
      <c r="AB129" s="210"/>
    </row>
    <row r="130" spans="2:28" ht="18.75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417"/>
      <c r="R130" s="417"/>
      <c r="S130" s="417"/>
      <c r="T130" s="417"/>
      <c r="U130" s="417"/>
      <c r="V130" s="417"/>
      <c r="W130" s="210"/>
      <c r="X130" s="210"/>
      <c r="Y130" s="210"/>
      <c r="Z130" s="210"/>
      <c r="AA130" s="210"/>
      <c r="AB130" s="210"/>
    </row>
    <row r="131" spans="2:28" ht="18.75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417"/>
      <c r="R131" s="417"/>
      <c r="S131" s="417"/>
      <c r="T131" s="417"/>
      <c r="U131" s="417"/>
      <c r="V131" s="417"/>
      <c r="W131" s="210"/>
      <c r="X131" s="210"/>
      <c r="Y131" s="210"/>
      <c r="Z131" s="210"/>
      <c r="AA131" s="210"/>
      <c r="AB131" s="210"/>
    </row>
    <row r="132" spans="2:28" ht="18.75"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417"/>
      <c r="R132" s="417"/>
      <c r="S132" s="417"/>
      <c r="T132" s="417"/>
      <c r="U132" s="417"/>
      <c r="V132" s="417"/>
      <c r="W132" s="210"/>
      <c r="X132" s="210"/>
      <c r="Y132" s="210"/>
      <c r="Z132" s="210"/>
      <c r="AA132" s="210"/>
      <c r="AB132" s="210"/>
    </row>
    <row r="133" spans="2:28" ht="18.75"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417"/>
      <c r="R133" s="417"/>
      <c r="S133" s="417"/>
      <c r="T133" s="417"/>
      <c r="U133" s="417"/>
      <c r="V133" s="417"/>
      <c r="W133" s="210"/>
      <c r="X133" s="210"/>
      <c r="Y133" s="210"/>
      <c r="Z133" s="210"/>
      <c r="AA133" s="210"/>
      <c r="AB133" s="210"/>
    </row>
    <row r="134" spans="2:28" ht="18.75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417"/>
      <c r="R134" s="417"/>
      <c r="S134" s="417"/>
      <c r="T134" s="417"/>
      <c r="U134" s="417"/>
      <c r="V134" s="417"/>
      <c r="W134" s="210"/>
      <c r="X134" s="210"/>
      <c r="Y134" s="210"/>
      <c r="Z134" s="210"/>
      <c r="AA134" s="210"/>
      <c r="AB134" s="210"/>
    </row>
    <row r="135" spans="2:28" ht="18.75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417"/>
      <c r="R135" s="417"/>
      <c r="S135" s="417"/>
      <c r="T135" s="417"/>
      <c r="U135" s="417"/>
      <c r="V135" s="417"/>
      <c r="W135" s="210"/>
      <c r="X135" s="210"/>
      <c r="Y135" s="210"/>
      <c r="Z135" s="210"/>
      <c r="AA135" s="210"/>
      <c r="AB135" s="210"/>
    </row>
    <row r="136" spans="2:28" ht="18.75"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417"/>
      <c r="R136" s="417"/>
      <c r="S136" s="417"/>
      <c r="T136" s="417"/>
      <c r="U136" s="417"/>
      <c r="V136" s="417"/>
      <c r="W136" s="210"/>
      <c r="X136" s="210"/>
      <c r="Y136" s="210"/>
      <c r="Z136" s="210"/>
      <c r="AA136" s="210"/>
      <c r="AB136" s="210"/>
    </row>
    <row r="137" spans="2:28" ht="18.75"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417"/>
      <c r="R137" s="417"/>
      <c r="S137" s="417"/>
      <c r="T137" s="417"/>
      <c r="U137" s="417"/>
      <c r="V137" s="417"/>
      <c r="W137" s="210"/>
      <c r="X137" s="210"/>
      <c r="Y137" s="210"/>
      <c r="Z137" s="210"/>
      <c r="AA137" s="210"/>
      <c r="AB137" s="210"/>
    </row>
    <row r="138" spans="2:28" ht="18.75"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417"/>
      <c r="R138" s="417"/>
      <c r="S138" s="417"/>
      <c r="T138" s="417"/>
      <c r="U138" s="417"/>
      <c r="V138" s="417"/>
      <c r="W138" s="210"/>
      <c r="X138" s="210"/>
      <c r="Y138" s="210"/>
      <c r="Z138" s="210"/>
      <c r="AA138" s="210"/>
      <c r="AB138" s="210"/>
    </row>
    <row r="139" spans="2:28" ht="18.75"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417"/>
      <c r="R139" s="417"/>
      <c r="S139" s="417"/>
      <c r="T139" s="417"/>
      <c r="U139" s="417"/>
      <c r="V139" s="417"/>
      <c r="W139" s="210"/>
      <c r="X139" s="210"/>
      <c r="Y139" s="210"/>
      <c r="Z139" s="210"/>
      <c r="AA139" s="210"/>
      <c r="AB139" s="210"/>
    </row>
    <row r="140" spans="2:28" ht="18.75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417"/>
      <c r="R140" s="417"/>
      <c r="S140" s="417"/>
      <c r="T140" s="417"/>
      <c r="U140" s="417"/>
      <c r="V140" s="417"/>
      <c r="W140" s="210"/>
      <c r="X140" s="210"/>
      <c r="Y140" s="210"/>
      <c r="Z140" s="210"/>
      <c r="AA140" s="210"/>
      <c r="AB140" s="210"/>
    </row>
    <row r="141" spans="2:28" ht="18.75"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417"/>
      <c r="R141" s="417"/>
      <c r="S141" s="417"/>
      <c r="T141" s="417"/>
      <c r="U141" s="417"/>
      <c r="V141" s="417"/>
      <c r="W141" s="210"/>
      <c r="X141" s="210"/>
      <c r="Y141" s="210"/>
      <c r="Z141" s="210"/>
      <c r="AA141" s="210"/>
      <c r="AB141" s="210"/>
    </row>
    <row r="142" spans="2:28" ht="18.75"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417"/>
      <c r="R142" s="417"/>
      <c r="S142" s="417"/>
      <c r="T142" s="417"/>
      <c r="U142" s="417"/>
      <c r="V142" s="417"/>
      <c r="W142" s="210"/>
      <c r="X142" s="210"/>
      <c r="Y142" s="210"/>
      <c r="Z142" s="210"/>
      <c r="AA142" s="210"/>
      <c r="AB142" s="210"/>
    </row>
    <row r="143" spans="2:28" ht="18.75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417"/>
      <c r="R143" s="417"/>
      <c r="S143" s="417"/>
      <c r="T143" s="417"/>
      <c r="U143" s="417"/>
      <c r="V143" s="417"/>
      <c r="W143" s="210"/>
      <c r="X143" s="210"/>
      <c r="Y143" s="210"/>
      <c r="Z143" s="210"/>
      <c r="AA143" s="210"/>
      <c r="AB143" s="210"/>
    </row>
    <row r="144" spans="2:28" ht="18.75"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417"/>
      <c r="R144" s="417"/>
      <c r="S144" s="417"/>
      <c r="T144" s="417"/>
      <c r="U144" s="417"/>
      <c r="V144" s="417"/>
      <c r="W144" s="210"/>
      <c r="X144" s="210"/>
      <c r="Y144" s="210"/>
      <c r="Z144" s="210"/>
      <c r="AA144" s="210"/>
      <c r="AB144" s="210"/>
    </row>
    <row r="145" spans="2:28" ht="18.75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417"/>
      <c r="R145" s="417"/>
      <c r="S145" s="417"/>
      <c r="T145" s="417"/>
      <c r="U145" s="417"/>
      <c r="V145" s="417"/>
      <c r="W145" s="210"/>
      <c r="X145" s="210"/>
      <c r="Y145" s="210"/>
      <c r="Z145" s="210"/>
      <c r="AA145" s="210"/>
      <c r="AB145" s="210"/>
    </row>
    <row r="146" spans="2:28" ht="18.75"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417"/>
      <c r="R146" s="417"/>
      <c r="S146" s="417"/>
      <c r="T146" s="417"/>
      <c r="U146" s="417"/>
      <c r="V146" s="417"/>
      <c r="W146" s="210"/>
      <c r="X146" s="210"/>
      <c r="Y146" s="210"/>
      <c r="Z146" s="210"/>
      <c r="AA146" s="210"/>
      <c r="AB146" s="210"/>
    </row>
    <row r="147" spans="2:28" ht="18.75"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417"/>
      <c r="R147" s="417"/>
      <c r="S147" s="417"/>
      <c r="T147" s="417"/>
      <c r="U147" s="417"/>
      <c r="V147" s="417"/>
      <c r="W147" s="210"/>
      <c r="X147" s="210"/>
      <c r="Y147" s="210"/>
      <c r="Z147" s="210"/>
      <c r="AA147" s="210"/>
      <c r="AB147" s="210"/>
    </row>
    <row r="148" spans="2:28" ht="18.75"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417"/>
      <c r="R148" s="417"/>
      <c r="S148" s="417"/>
      <c r="T148" s="417"/>
      <c r="U148" s="417"/>
      <c r="V148" s="417"/>
      <c r="W148" s="210"/>
      <c r="X148" s="210"/>
      <c r="Y148" s="210"/>
      <c r="Z148" s="210"/>
      <c r="AA148" s="210"/>
      <c r="AB148" s="210"/>
    </row>
    <row r="149" spans="2:28" ht="18.75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417"/>
      <c r="R149" s="417"/>
      <c r="S149" s="417"/>
      <c r="T149" s="417"/>
      <c r="U149" s="417"/>
      <c r="V149" s="417"/>
      <c r="W149" s="210"/>
      <c r="X149" s="210"/>
      <c r="Y149" s="210"/>
      <c r="Z149" s="210"/>
      <c r="AA149" s="210"/>
      <c r="AB149" s="210"/>
    </row>
    <row r="150" spans="2:28" ht="18.75"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417"/>
      <c r="R150" s="417"/>
      <c r="S150" s="417"/>
      <c r="T150" s="417"/>
      <c r="U150" s="417"/>
      <c r="V150" s="417"/>
      <c r="W150" s="210"/>
      <c r="X150" s="210"/>
      <c r="Y150" s="210"/>
      <c r="Z150" s="210"/>
      <c r="AA150" s="210"/>
      <c r="AB150" s="210"/>
    </row>
    <row r="151" spans="2:28" ht="18.75"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417"/>
      <c r="R151" s="417"/>
      <c r="S151" s="417"/>
      <c r="T151" s="417"/>
      <c r="U151" s="417"/>
      <c r="V151" s="417"/>
      <c r="W151" s="210"/>
      <c r="X151" s="210"/>
      <c r="Y151" s="210"/>
      <c r="Z151" s="210"/>
      <c r="AA151" s="210"/>
      <c r="AB151" s="210"/>
    </row>
    <row r="152" spans="2:28" ht="18.75"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417"/>
      <c r="R152" s="417"/>
      <c r="S152" s="417"/>
      <c r="T152" s="417"/>
      <c r="U152" s="417"/>
      <c r="V152" s="417"/>
      <c r="W152" s="210"/>
      <c r="X152" s="210"/>
      <c r="Y152" s="210"/>
      <c r="Z152" s="210"/>
      <c r="AA152" s="210"/>
      <c r="AB152" s="210"/>
    </row>
    <row r="153" spans="2:28" ht="18.75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417"/>
      <c r="R153" s="417"/>
      <c r="S153" s="417"/>
      <c r="T153" s="417"/>
      <c r="U153" s="417"/>
      <c r="V153" s="417"/>
      <c r="W153" s="210"/>
      <c r="X153" s="210"/>
      <c r="Y153" s="210"/>
      <c r="Z153" s="210"/>
      <c r="AA153" s="210"/>
      <c r="AB153" s="210"/>
    </row>
    <row r="154" spans="2:28" ht="18.75"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417"/>
      <c r="R154" s="417"/>
      <c r="S154" s="417"/>
      <c r="T154" s="417"/>
      <c r="U154" s="417"/>
      <c r="V154" s="417"/>
      <c r="W154" s="210"/>
      <c r="X154" s="210"/>
      <c r="Y154" s="210"/>
      <c r="Z154" s="210"/>
      <c r="AA154" s="210"/>
      <c r="AB154" s="210"/>
    </row>
    <row r="155" spans="2:28" ht="18.75"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417"/>
      <c r="R155" s="417"/>
      <c r="S155" s="417"/>
      <c r="T155" s="417"/>
      <c r="U155" s="417"/>
      <c r="V155" s="417"/>
      <c r="W155" s="210"/>
      <c r="X155" s="210"/>
      <c r="Y155" s="210"/>
      <c r="Z155" s="210"/>
      <c r="AA155" s="210"/>
      <c r="AB155" s="210"/>
    </row>
    <row r="156" spans="2:28" ht="18.75"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417"/>
      <c r="R156" s="417"/>
      <c r="S156" s="417"/>
      <c r="T156" s="417"/>
      <c r="U156" s="417"/>
      <c r="V156" s="417"/>
      <c r="W156" s="210"/>
      <c r="X156" s="210"/>
      <c r="Y156" s="210"/>
      <c r="Z156" s="210"/>
      <c r="AA156" s="210"/>
      <c r="AB156" s="210"/>
    </row>
    <row r="157" spans="2:28" ht="18.75"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417"/>
      <c r="R157" s="417"/>
      <c r="S157" s="417"/>
      <c r="T157" s="417"/>
      <c r="U157" s="417"/>
      <c r="V157" s="417"/>
      <c r="W157" s="210"/>
      <c r="X157" s="210"/>
      <c r="Y157" s="210"/>
      <c r="Z157" s="210"/>
      <c r="AA157" s="210"/>
      <c r="AB157" s="210"/>
    </row>
    <row r="158" spans="2:28" ht="18.75"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417"/>
      <c r="R158" s="417"/>
      <c r="S158" s="417"/>
      <c r="T158" s="417"/>
      <c r="U158" s="417"/>
      <c r="V158" s="417"/>
      <c r="W158" s="210"/>
      <c r="X158" s="210"/>
      <c r="Y158" s="210"/>
      <c r="Z158" s="210"/>
      <c r="AA158" s="210"/>
      <c r="AB158" s="210"/>
    </row>
    <row r="159" spans="2:28" ht="18.75"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417"/>
      <c r="R159" s="417"/>
      <c r="S159" s="417"/>
      <c r="T159" s="417"/>
      <c r="U159" s="417"/>
      <c r="V159" s="417"/>
      <c r="W159" s="210"/>
      <c r="X159" s="210"/>
      <c r="Y159" s="210"/>
      <c r="Z159" s="210"/>
      <c r="AA159" s="210"/>
      <c r="AB159" s="210"/>
    </row>
    <row r="160" spans="2:28" ht="18.75"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417"/>
      <c r="R160" s="417"/>
      <c r="S160" s="417"/>
      <c r="T160" s="417"/>
      <c r="U160" s="417"/>
      <c r="V160" s="417"/>
      <c r="W160" s="210"/>
      <c r="X160" s="210"/>
      <c r="Y160" s="210"/>
      <c r="Z160" s="210"/>
      <c r="AA160" s="210"/>
      <c r="AB160" s="210"/>
    </row>
    <row r="161" spans="2:28" ht="18.75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417"/>
      <c r="R161" s="417"/>
      <c r="S161" s="417"/>
      <c r="T161" s="417"/>
      <c r="U161" s="417"/>
      <c r="V161" s="417"/>
      <c r="W161" s="210"/>
      <c r="X161" s="210"/>
      <c r="Y161" s="210"/>
      <c r="Z161" s="210"/>
      <c r="AA161" s="210"/>
      <c r="AB161" s="210"/>
    </row>
    <row r="162" spans="2:28" ht="18.75"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417"/>
      <c r="R162" s="417"/>
      <c r="S162" s="417"/>
      <c r="T162" s="417"/>
      <c r="U162" s="417"/>
      <c r="V162" s="417"/>
      <c r="W162" s="210"/>
      <c r="X162" s="210"/>
      <c r="Y162" s="210"/>
      <c r="Z162" s="210"/>
      <c r="AA162" s="210"/>
      <c r="AB162" s="210"/>
    </row>
    <row r="163" spans="2:28" ht="18.75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417"/>
      <c r="R163" s="417"/>
      <c r="S163" s="417"/>
      <c r="T163" s="417"/>
      <c r="U163" s="417"/>
      <c r="V163" s="417"/>
      <c r="W163" s="210"/>
      <c r="X163" s="210"/>
      <c r="Y163" s="210"/>
      <c r="Z163" s="210"/>
      <c r="AA163" s="210"/>
      <c r="AB163" s="210"/>
    </row>
    <row r="164" spans="2:28" ht="18.75"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417"/>
      <c r="R164" s="417"/>
      <c r="S164" s="417"/>
      <c r="T164" s="417"/>
      <c r="U164" s="417"/>
      <c r="V164" s="417"/>
      <c r="W164" s="210"/>
      <c r="X164" s="210"/>
      <c r="Y164" s="210"/>
      <c r="Z164" s="210"/>
      <c r="AA164" s="210"/>
      <c r="AB164" s="210"/>
    </row>
    <row r="165" spans="2:28" ht="18.75"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417"/>
      <c r="R165" s="417"/>
      <c r="S165" s="417"/>
      <c r="T165" s="417"/>
      <c r="U165" s="417"/>
      <c r="V165" s="417"/>
      <c r="W165" s="210"/>
      <c r="X165" s="210"/>
      <c r="Y165" s="210"/>
      <c r="Z165" s="210"/>
      <c r="AA165" s="210"/>
      <c r="AB165" s="210"/>
    </row>
    <row r="166" spans="2:28" ht="18.75"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417"/>
      <c r="R166" s="417"/>
      <c r="S166" s="417"/>
      <c r="T166" s="417"/>
      <c r="U166" s="417"/>
      <c r="V166" s="417"/>
      <c r="W166" s="210"/>
      <c r="X166" s="210"/>
      <c r="Y166" s="210"/>
      <c r="Z166" s="210"/>
      <c r="AA166" s="210"/>
      <c r="AB166" s="210"/>
    </row>
    <row r="167" spans="2:28" ht="18.75"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417"/>
      <c r="R167" s="417"/>
      <c r="S167" s="417"/>
      <c r="T167" s="417"/>
      <c r="U167" s="417"/>
      <c r="V167" s="417"/>
      <c r="W167" s="210"/>
      <c r="X167" s="210"/>
      <c r="Y167" s="210"/>
      <c r="Z167" s="210"/>
      <c r="AA167" s="210"/>
      <c r="AB167" s="210"/>
    </row>
    <row r="168" spans="2:28" ht="18.75"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417"/>
      <c r="R168" s="417"/>
      <c r="S168" s="417"/>
      <c r="T168" s="417"/>
      <c r="U168" s="417"/>
      <c r="V168" s="417"/>
      <c r="W168" s="210"/>
      <c r="X168" s="210"/>
      <c r="Y168" s="210"/>
      <c r="Z168" s="210"/>
      <c r="AA168" s="210"/>
      <c r="AB168" s="210"/>
    </row>
    <row r="169" spans="2:28" ht="18.75"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417"/>
      <c r="R169" s="417"/>
      <c r="S169" s="417"/>
      <c r="T169" s="417"/>
      <c r="U169" s="417"/>
      <c r="V169" s="417"/>
      <c r="W169" s="210"/>
      <c r="X169" s="210"/>
      <c r="Y169" s="210"/>
      <c r="Z169" s="210"/>
      <c r="AA169" s="210"/>
      <c r="AB169" s="210"/>
    </row>
    <row r="170" spans="2:28" ht="18.75"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417"/>
      <c r="R170" s="417"/>
      <c r="S170" s="417"/>
      <c r="T170" s="417"/>
      <c r="U170" s="417"/>
      <c r="V170" s="417"/>
      <c r="W170" s="210"/>
      <c r="X170" s="210"/>
      <c r="Y170" s="210"/>
      <c r="Z170" s="210"/>
      <c r="AA170" s="210"/>
      <c r="AB170" s="210"/>
    </row>
    <row r="171" spans="2:28" ht="18.75"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417"/>
      <c r="R171" s="417"/>
      <c r="S171" s="417"/>
      <c r="T171" s="417"/>
      <c r="U171" s="417"/>
      <c r="V171" s="417"/>
      <c r="W171" s="210"/>
      <c r="X171" s="210"/>
      <c r="Y171" s="210"/>
      <c r="Z171" s="210"/>
      <c r="AA171" s="210"/>
      <c r="AB171" s="210"/>
    </row>
    <row r="172" spans="2:28" ht="18.75"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417"/>
      <c r="R172" s="417"/>
      <c r="S172" s="417"/>
      <c r="T172" s="417"/>
      <c r="U172" s="417"/>
      <c r="V172" s="417"/>
      <c r="W172" s="210"/>
      <c r="X172" s="210"/>
      <c r="Y172" s="210"/>
      <c r="Z172" s="210"/>
      <c r="AA172" s="210"/>
      <c r="AB172" s="210"/>
    </row>
    <row r="173" spans="2:28" ht="18.75"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417"/>
      <c r="R173" s="417"/>
      <c r="S173" s="417"/>
      <c r="T173" s="417"/>
      <c r="U173" s="417"/>
      <c r="V173" s="417"/>
      <c r="W173" s="210"/>
      <c r="X173" s="210"/>
      <c r="Y173" s="210"/>
      <c r="Z173" s="210"/>
      <c r="AA173" s="210"/>
      <c r="AB173" s="210"/>
    </row>
    <row r="174" spans="2:28" ht="18.75"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417"/>
      <c r="R174" s="417"/>
      <c r="S174" s="417"/>
      <c r="T174" s="417"/>
      <c r="U174" s="417"/>
      <c r="V174" s="417"/>
      <c r="W174" s="210"/>
      <c r="X174" s="210"/>
      <c r="Y174" s="210"/>
      <c r="Z174" s="210"/>
      <c r="AA174" s="210"/>
      <c r="AB174" s="210"/>
    </row>
    <row r="175" spans="2:28" ht="18.75"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417"/>
      <c r="R175" s="417"/>
      <c r="S175" s="417"/>
      <c r="T175" s="417"/>
      <c r="U175" s="417"/>
      <c r="V175" s="417"/>
      <c r="W175" s="210"/>
      <c r="X175" s="210"/>
      <c r="Y175" s="210"/>
      <c r="Z175" s="210"/>
      <c r="AA175" s="210"/>
      <c r="AB175" s="210"/>
    </row>
    <row r="176" spans="2:28" ht="18.7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417"/>
      <c r="R176" s="417"/>
      <c r="S176" s="417"/>
      <c r="T176" s="417"/>
      <c r="U176" s="417"/>
      <c r="V176" s="417"/>
      <c r="W176" s="210"/>
      <c r="X176" s="210"/>
      <c r="Y176" s="210"/>
      <c r="Z176" s="210"/>
      <c r="AA176" s="210"/>
      <c r="AB176" s="210"/>
    </row>
    <row r="177" spans="2:28" ht="18.75"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417"/>
      <c r="R177" s="417"/>
      <c r="S177" s="417"/>
      <c r="T177" s="417"/>
      <c r="U177" s="417"/>
      <c r="V177" s="417"/>
      <c r="W177" s="210"/>
      <c r="X177" s="210"/>
      <c r="Y177" s="210"/>
      <c r="Z177" s="210"/>
      <c r="AA177" s="210"/>
      <c r="AB177" s="210"/>
    </row>
    <row r="178" spans="2:28" ht="18.75"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417"/>
      <c r="R178" s="417"/>
      <c r="S178" s="417"/>
      <c r="T178" s="417"/>
      <c r="U178" s="417"/>
      <c r="V178" s="417"/>
      <c r="W178" s="210"/>
      <c r="X178" s="210"/>
      <c r="Y178" s="210"/>
      <c r="Z178" s="210"/>
      <c r="AA178" s="210"/>
      <c r="AB178" s="210"/>
    </row>
    <row r="179" spans="2:28" ht="18.75"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417"/>
      <c r="R179" s="417"/>
      <c r="S179" s="417"/>
      <c r="T179" s="417"/>
      <c r="U179" s="417"/>
      <c r="V179" s="417"/>
      <c r="W179" s="210"/>
      <c r="X179" s="210"/>
      <c r="Y179" s="210"/>
      <c r="Z179" s="210"/>
      <c r="AA179" s="210"/>
      <c r="AB179" s="210"/>
    </row>
    <row r="180" spans="2:28" ht="18.75"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417"/>
      <c r="R180" s="417"/>
      <c r="S180" s="417"/>
      <c r="T180" s="417"/>
      <c r="U180" s="417"/>
      <c r="V180" s="417"/>
      <c r="W180" s="210"/>
      <c r="X180" s="210"/>
      <c r="Y180" s="210"/>
      <c r="Z180" s="210"/>
      <c r="AA180" s="210"/>
      <c r="AB180" s="210"/>
    </row>
    <row r="181" spans="2:28" ht="18.75"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417"/>
      <c r="R181" s="417"/>
      <c r="S181" s="417"/>
      <c r="T181" s="417"/>
      <c r="U181" s="417"/>
      <c r="V181" s="417"/>
      <c r="W181" s="210"/>
      <c r="X181" s="210"/>
      <c r="Y181" s="210"/>
      <c r="Z181" s="210"/>
      <c r="AA181" s="210"/>
      <c r="AB181" s="210"/>
    </row>
    <row r="182" spans="2:28" ht="18.75"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417"/>
      <c r="R182" s="417"/>
      <c r="S182" s="417"/>
      <c r="T182" s="417"/>
      <c r="U182" s="417"/>
      <c r="V182" s="417"/>
      <c r="W182" s="210"/>
      <c r="X182" s="210"/>
      <c r="Y182" s="210"/>
      <c r="Z182" s="210"/>
      <c r="AA182" s="210"/>
      <c r="AB182" s="210"/>
    </row>
    <row r="183" spans="2:28" ht="18.75"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417"/>
      <c r="R183" s="417"/>
      <c r="S183" s="417"/>
      <c r="T183" s="417"/>
      <c r="U183" s="417"/>
      <c r="V183" s="417"/>
      <c r="W183" s="210"/>
      <c r="X183" s="210"/>
      <c r="Y183" s="210"/>
      <c r="Z183" s="210"/>
      <c r="AA183" s="210"/>
      <c r="AB183" s="210"/>
    </row>
    <row r="184" spans="2:28" ht="18.75"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417"/>
      <c r="R184" s="417"/>
      <c r="S184" s="417"/>
      <c r="T184" s="417"/>
      <c r="U184" s="417"/>
      <c r="V184" s="417"/>
      <c r="W184" s="210"/>
      <c r="X184" s="210"/>
      <c r="Y184" s="210"/>
      <c r="Z184" s="210"/>
      <c r="AA184" s="210"/>
      <c r="AB184" s="210"/>
    </row>
    <row r="185" spans="2:28" ht="18.75"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417"/>
      <c r="R185" s="417"/>
      <c r="S185" s="417"/>
      <c r="T185" s="417"/>
      <c r="U185" s="417"/>
      <c r="V185" s="417"/>
      <c r="W185" s="210"/>
      <c r="X185" s="210"/>
      <c r="Y185" s="210"/>
      <c r="Z185" s="210"/>
      <c r="AA185" s="210"/>
      <c r="AB185" s="210"/>
    </row>
    <row r="186" spans="2:28" ht="18.75"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417"/>
      <c r="R186" s="417"/>
      <c r="S186" s="417"/>
      <c r="T186" s="417"/>
      <c r="U186" s="417"/>
      <c r="V186" s="417"/>
      <c r="W186" s="210"/>
      <c r="X186" s="210"/>
      <c r="Y186" s="210"/>
      <c r="Z186" s="210"/>
      <c r="AA186" s="210"/>
      <c r="AB186" s="210"/>
    </row>
    <row r="187" spans="2:28" ht="18.75"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417"/>
      <c r="R187" s="417"/>
      <c r="S187" s="417"/>
      <c r="T187" s="417"/>
      <c r="U187" s="417"/>
      <c r="V187" s="417"/>
      <c r="W187" s="210"/>
      <c r="X187" s="210"/>
      <c r="Y187" s="210"/>
      <c r="Z187" s="210"/>
      <c r="AA187" s="210"/>
      <c r="AB187" s="210"/>
    </row>
    <row r="188" spans="2:28" ht="18.75"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417"/>
      <c r="R188" s="417"/>
      <c r="S188" s="417"/>
      <c r="T188" s="417"/>
      <c r="U188" s="417"/>
      <c r="V188" s="417"/>
      <c r="W188" s="210"/>
      <c r="X188" s="210"/>
      <c r="Y188" s="210"/>
      <c r="Z188" s="210"/>
      <c r="AA188" s="210"/>
      <c r="AB188" s="210"/>
    </row>
    <row r="189" spans="2:28" ht="18.75"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417"/>
      <c r="R189" s="417"/>
      <c r="S189" s="417"/>
      <c r="T189" s="417"/>
      <c r="U189" s="417"/>
      <c r="V189" s="417"/>
      <c r="W189" s="210"/>
      <c r="X189" s="210"/>
      <c r="Y189" s="210"/>
      <c r="Z189" s="210"/>
      <c r="AA189" s="210"/>
      <c r="AB189" s="210"/>
    </row>
    <row r="190" spans="2:28" ht="18.75"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417"/>
      <c r="R190" s="417"/>
      <c r="S190" s="417"/>
      <c r="T190" s="417"/>
      <c r="U190" s="417"/>
      <c r="V190" s="417"/>
      <c r="W190" s="210"/>
      <c r="X190" s="210"/>
      <c r="Y190" s="210"/>
      <c r="Z190" s="210"/>
      <c r="AA190" s="210"/>
      <c r="AB190" s="210"/>
    </row>
    <row r="191" spans="2:28" ht="18.75"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417"/>
      <c r="R191" s="417"/>
      <c r="S191" s="417"/>
      <c r="T191" s="417"/>
      <c r="U191" s="417"/>
      <c r="V191" s="417"/>
      <c r="W191" s="210"/>
      <c r="X191" s="210"/>
      <c r="Y191" s="210"/>
      <c r="Z191" s="210"/>
      <c r="AA191" s="210"/>
      <c r="AB191" s="210"/>
    </row>
    <row r="192" spans="2:28" ht="18.75"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417"/>
      <c r="R192" s="417"/>
      <c r="S192" s="417"/>
      <c r="T192" s="417"/>
      <c r="U192" s="417"/>
      <c r="V192" s="417"/>
      <c r="W192" s="210"/>
      <c r="X192" s="210"/>
      <c r="Y192" s="210"/>
      <c r="Z192" s="210"/>
      <c r="AA192" s="210"/>
      <c r="AB192" s="210"/>
    </row>
    <row r="193" spans="2:28" ht="18.75"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417"/>
      <c r="R193" s="417"/>
      <c r="S193" s="417"/>
      <c r="T193" s="417"/>
      <c r="U193" s="417"/>
      <c r="V193" s="417"/>
      <c r="W193" s="210"/>
      <c r="X193" s="210"/>
      <c r="Y193" s="210"/>
      <c r="Z193" s="210"/>
      <c r="AA193" s="210"/>
      <c r="AB193" s="210"/>
    </row>
    <row r="194" spans="2:28" ht="18.75"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417"/>
      <c r="R194" s="417"/>
      <c r="S194" s="417"/>
      <c r="T194" s="417"/>
      <c r="U194" s="417"/>
      <c r="V194" s="417"/>
      <c r="W194" s="210"/>
      <c r="X194" s="210"/>
      <c r="Y194" s="210"/>
      <c r="Z194" s="210"/>
      <c r="AA194" s="210"/>
      <c r="AB194" s="210"/>
    </row>
    <row r="195" spans="2:28" ht="18.75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417"/>
      <c r="R195" s="417"/>
      <c r="S195" s="417"/>
      <c r="T195" s="417"/>
      <c r="U195" s="417"/>
      <c r="V195" s="417"/>
      <c r="W195" s="210"/>
      <c r="X195" s="210"/>
      <c r="Y195" s="210"/>
      <c r="Z195" s="210"/>
      <c r="AA195" s="210"/>
      <c r="AB195" s="210"/>
    </row>
    <row r="196" spans="2:28" ht="18.75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417"/>
      <c r="R196" s="417"/>
      <c r="S196" s="417"/>
      <c r="T196" s="417"/>
      <c r="U196" s="417"/>
      <c r="V196" s="417"/>
      <c r="W196" s="210"/>
      <c r="X196" s="210"/>
      <c r="Y196" s="210"/>
      <c r="Z196" s="210"/>
      <c r="AA196" s="210"/>
      <c r="AB196" s="210"/>
    </row>
    <row r="197" spans="2:28" ht="18.75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417"/>
      <c r="R197" s="417"/>
      <c r="S197" s="417"/>
      <c r="T197" s="417"/>
      <c r="U197" s="417"/>
      <c r="V197" s="417"/>
      <c r="W197" s="210"/>
      <c r="X197" s="210"/>
      <c r="Y197" s="210"/>
      <c r="Z197" s="210"/>
      <c r="AA197" s="210"/>
      <c r="AB197" s="210"/>
    </row>
    <row r="198" spans="2:28" ht="18.75"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417"/>
      <c r="R198" s="417"/>
      <c r="S198" s="417"/>
      <c r="T198" s="417"/>
      <c r="U198" s="417"/>
      <c r="V198" s="417"/>
      <c r="W198" s="210"/>
      <c r="X198" s="210"/>
      <c r="Y198" s="210"/>
      <c r="Z198" s="210"/>
      <c r="AA198" s="210"/>
      <c r="AB198" s="210"/>
    </row>
    <row r="199" spans="2:28" ht="18.75"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417"/>
      <c r="R199" s="417"/>
      <c r="S199" s="417"/>
      <c r="T199" s="417"/>
      <c r="U199" s="417"/>
      <c r="V199" s="417"/>
      <c r="W199" s="210"/>
      <c r="X199" s="210"/>
      <c r="Y199" s="210"/>
      <c r="Z199" s="210"/>
      <c r="AA199" s="210"/>
      <c r="AB199" s="210"/>
    </row>
    <row r="200" spans="2:28" ht="18.75"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417"/>
      <c r="R200" s="417"/>
      <c r="S200" s="417"/>
      <c r="T200" s="417"/>
      <c r="U200" s="417"/>
      <c r="V200" s="417"/>
      <c r="W200" s="210"/>
      <c r="X200" s="210"/>
      <c r="Y200" s="210"/>
      <c r="Z200" s="210"/>
      <c r="AA200" s="210"/>
      <c r="AB200" s="210"/>
    </row>
    <row r="201" spans="2:28" ht="18.75"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417"/>
      <c r="R201" s="417"/>
      <c r="S201" s="417"/>
      <c r="T201" s="417"/>
      <c r="U201" s="417"/>
      <c r="V201" s="417"/>
      <c r="W201" s="210"/>
      <c r="X201" s="210"/>
      <c r="Y201" s="210"/>
      <c r="Z201" s="210"/>
      <c r="AA201" s="210"/>
      <c r="AB201" s="210"/>
    </row>
    <row r="202" spans="2:28" ht="18.75"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417"/>
      <c r="R202" s="417"/>
      <c r="S202" s="417"/>
      <c r="T202" s="417"/>
      <c r="U202" s="417"/>
      <c r="V202" s="417"/>
      <c r="W202" s="210"/>
      <c r="X202" s="210"/>
      <c r="Y202" s="210"/>
      <c r="Z202" s="210"/>
      <c r="AA202" s="210"/>
      <c r="AB202" s="210"/>
    </row>
    <row r="203" spans="2:28" ht="18.75"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417"/>
      <c r="R203" s="417"/>
      <c r="S203" s="417"/>
      <c r="T203" s="417"/>
      <c r="U203" s="417"/>
      <c r="V203" s="417"/>
      <c r="W203" s="210"/>
      <c r="X203" s="210"/>
      <c r="Y203" s="210"/>
      <c r="Z203" s="210"/>
      <c r="AA203" s="210"/>
      <c r="AB203" s="210"/>
    </row>
    <row r="204" spans="2:28" ht="18.75"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417"/>
      <c r="R204" s="417"/>
      <c r="S204" s="417"/>
      <c r="T204" s="417"/>
      <c r="U204" s="417"/>
      <c r="V204" s="417"/>
      <c r="W204" s="210"/>
      <c r="X204" s="210"/>
      <c r="Y204" s="210"/>
      <c r="Z204" s="210"/>
      <c r="AA204" s="210"/>
      <c r="AB204" s="210"/>
    </row>
    <row r="205" spans="2:28" ht="18.75"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417"/>
      <c r="R205" s="417"/>
      <c r="S205" s="417"/>
      <c r="T205" s="417"/>
      <c r="U205" s="417"/>
      <c r="V205" s="417"/>
      <c r="W205" s="210"/>
      <c r="X205" s="210"/>
      <c r="Y205" s="210"/>
      <c r="Z205" s="210"/>
      <c r="AA205" s="210"/>
      <c r="AB205" s="210"/>
    </row>
    <row r="206" spans="2:28" ht="18.75"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417"/>
      <c r="R206" s="417"/>
      <c r="S206" s="417"/>
      <c r="T206" s="417"/>
      <c r="U206" s="417"/>
      <c r="V206" s="417"/>
      <c r="W206" s="210"/>
      <c r="X206" s="210"/>
      <c r="Y206" s="210"/>
      <c r="Z206" s="210"/>
      <c r="AA206" s="210"/>
      <c r="AB206" s="210"/>
    </row>
    <row r="207" spans="2:28" ht="18.75"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417"/>
      <c r="R207" s="417"/>
      <c r="S207" s="417"/>
      <c r="T207" s="417"/>
      <c r="U207" s="417"/>
      <c r="V207" s="417"/>
      <c r="W207" s="210"/>
      <c r="X207" s="210"/>
      <c r="Y207" s="210"/>
      <c r="Z207" s="210"/>
      <c r="AA207" s="210"/>
      <c r="AB207" s="210"/>
    </row>
    <row r="208" spans="2:28" ht="18.75"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417"/>
      <c r="R208" s="417"/>
      <c r="S208" s="417"/>
      <c r="T208" s="417"/>
      <c r="U208" s="417"/>
      <c r="V208" s="417"/>
      <c r="W208" s="210"/>
      <c r="X208" s="210"/>
      <c r="Y208" s="210"/>
      <c r="Z208" s="210"/>
      <c r="AA208" s="210"/>
      <c r="AB208" s="210"/>
    </row>
    <row r="209" spans="2:28" ht="18.75"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417"/>
      <c r="R209" s="417"/>
      <c r="S209" s="417"/>
      <c r="T209" s="417"/>
      <c r="U209" s="417"/>
      <c r="V209" s="417"/>
      <c r="W209" s="210"/>
      <c r="X209" s="210"/>
      <c r="Y209" s="210"/>
      <c r="Z209" s="210"/>
      <c r="AA209" s="210"/>
      <c r="AB209" s="210"/>
    </row>
    <row r="210" spans="2:28" ht="18.75"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417"/>
      <c r="R210" s="417"/>
      <c r="S210" s="417"/>
      <c r="T210" s="417"/>
      <c r="U210" s="417"/>
      <c r="V210" s="417"/>
      <c r="W210" s="210"/>
      <c r="X210" s="210"/>
      <c r="Y210" s="210"/>
      <c r="Z210" s="210"/>
      <c r="AA210" s="210"/>
      <c r="AB210" s="210"/>
    </row>
    <row r="211" spans="2:28" ht="18.75"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417"/>
      <c r="R211" s="417"/>
      <c r="S211" s="417"/>
      <c r="T211" s="417"/>
      <c r="U211" s="417"/>
      <c r="V211" s="417"/>
      <c r="W211" s="210"/>
      <c r="X211" s="210"/>
      <c r="Y211" s="210"/>
      <c r="Z211" s="210"/>
      <c r="AA211" s="210"/>
      <c r="AB211" s="210"/>
    </row>
    <row r="212" spans="2:28" ht="18.75"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417"/>
      <c r="R212" s="417"/>
      <c r="S212" s="417"/>
      <c r="T212" s="417"/>
      <c r="U212" s="417"/>
      <c r="V212" s="417"/>
      <c r="W212" s="210"/>
      <c r="X212" s="210"/>
      <c r="Y212" s="210"/>
      <c r="Z212" s="210"/>
      <c r="AA212" s="210"/>
      <c r="AB212" s="210"/>
    </row>
    <row r="213" spans="2:28" ht="18.75"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417"/>
      <c r="R213" s="417"/>
      <c r="S213" s="417"/>
      <c r="T213" s="417"/>
      <c r="U213" s="417"/>
      <c r="V213" s="417"/>
      <c r="W213" s="210"/>
      <c r="X213" s="210"/>
      <c r="Y213" s="210"/>
      <c r="Z213" s="210"/>
      <c r="AA213" s="210"/>
      <c r="AB213" s="210"/>
    </row>
    <row r="214" spans="2:28" ht="18.75"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417"/>
      <c r="R214" s="417"/>
      <c r="S214" s="417"/>
      <c r="T214" s="417"/>
      <c r="U214" s="417"/>
      <c r="V214" s="417"/>
      <c r="W214" s="210"/>
      <c r="X214" s="210"/>
      <c r="Y214" s="210"/>
      <c r="Z214" s="210"/>
      <c r="AA214" s="210"/>
      <c r="AB214" s="210"/>
    </row>
    <row r="215" spans="2:28" ht="18.75"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417"/>
      <c r="R215" s="417"/>
      <c r="S215" s="417"/>
      <c r="T215" s="417"/>
      <c r="U215" s="417"/>
      <c r="V215" s="417"/>
      <c r="W215" s="210"/>
      <c r="X215" s="210"/>
      <c r="Y215" s="210"/>
      <c r="Z215" s="210"/>
      <c r="AA215" s="210"/>
      <c r="AB215" s="210"/>
    </row>
    <row r="216" spans="2:28" ht="18.75"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417"/>
      <c r="R216" s="417"/>
      <c r="S216" s="417"/>
      <c r="T216" s="417"/>
      <c r="U216" s="417"/>
      <c r="V216" s="417"/>
      <c r="W216" s="210"/>
      <c r="X216" s="210"/>
      <c r="Y216" s="210"/>
      <c r="Z216" s="210"/>
      <c r="AA216" s="210"/>
      <c r="AB216" s="210"/>
    </row>
    <row r="217" spans="2:28" ht="18.75"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417"/>
      <c r="R217" s="417"/>
      <c r="S217" s="417"/>
      <c r="T217" s="417"/>
      <c r="U217" s="417"/>
      <c r="V217" s="417"/>
      <c r="W217" s="210"/>
      <c r="X217" s="210"/>
      <c r="Y217" s="210"/>
      <c r="Z217" s="210"/>
      <c r="AA217" s="210"/>
      <c r="AB217" s="210"/>
    </row>
    <row r="218" spans="2:28" ht="18.75"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417"/>
      <c r="R218" s="417"/>
      <c r="S218" s="417"/>
      <c r="T218" s="417"/>
      <c r="U218" s="417"/>
      <c r="V218" s="417"/>
      <c r="W218" s="210"/>
      <c r="X218" s="210"/>
      <c r="Y218" s="210"/>
      <c r="Z218" s="210"/>
      <c r="AA218" s="210"/>
      <c r="AB218" s="210"/>
    </row>
    <row r="219" spans="2:28" ht="18.75"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417"/>
      <c r="R219" s="417"/>
      <c r="S219" s="417"/>
      <c r="T219" s="417"/>
      <c r="U219" s="417"/>
      <c r="V219" s="417"/>
      <c r="W219" s="210"/>
      <c r="X219" s="210"/>
      <c r="Y219" s="210"/>
      <c r="Z219" s="210"/>
      <c r="AA219" s="210"/>
      <c r="AB219" s="210"/>
    </row>
    <row r="220" spans="2:28" ht="18.75"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417"/>
      <c r="R220" s="417"/>
      <c r="S220" s="417"/>
      <c r="T220" s="417"/>
      <c r="U220" s="417"/>
      <c r="V220" s="417"/>
      <c r="W220" s="210"/>
      <c r="X220" s="210"/>
      <c r="Y220" s="210"/>
      <c r="Z220" s="210"/>
      <c r="AA220" s="210"/>
      <c r="AB220" s="210"/>
    </row>
    <row r="221" spans="2:28" ht="18.75"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417"/>
      <c r="R221" s="417"/>
      <c r="S221" s="417"/>
      <c r="T221" s="417"/>
      <c r="U221" s="417"/>
      <c r="V221" s="417"/>
      <c r="W221" s="210"/>
      <c r="X221" s="210"/>
      <c r="Y221" s="210"/>
      <c r="Z221" s="210"/>
      <c r="AA221" s="210"/>
      <c r="AB221" s="210"/>
    </row>
    <row r="222" spans="2:28" ht="18.75"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417"/>
      <c r="R222" s="417"/>
      <c r="S222" s="417"/>
      <c r="T222" s="417"/>
      <c r="U222" s="417"/>
      <c r="V222" s="417"/>
      <c r="W222" s="210"/>
      <c r="X222" s="210"/>
      <c r="Y222" s="210"/>
      <c r="Z222" s="210"/>
      <c r="AA222" s="210"/>
      <c r="AB222" s="210"/>
    </row>
    <row r="223" spans="2:28" ht="18.75"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417"/>
      <c r="R223" s="417"/>
      <c r="S223" s="417"/>
      <c r="T223" s="417"/>
      <c r="U223" s="417"/>
      <c r="V223" s="417"/>
      <c r="W223" s="210"/>
      <c r="X223" s="210"/>
      <c r="Y223" s="210"/>
      <c r="Z223" s="210"/>
      <c r="AA223" s="210"/>
      <c r="AB223" s="210"/>
    </row>
    <row r="224" spans="2:28" ht="18.75"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417"/>
      <c r="R224" s="417"/>
      <c r="S224" s="417"/>
      <c r="T224" s="417"/>
      <c r="U224" s="417"/>
      <c r="V224" s="417"/>
      <c r="W224" s="210"/>
      <c r="X224" s="210"/>
      <c r="Y224" s="210"/>
      <c r="Z224" s="210"/>
      <c r="AA224" s="210"/>
      <c r="AB224" s="210"/>
    </row>
    <row r="225" spans="2:28" ht="18.75"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417"/>
      <c r="R225" s="417"/>
      <c r="S225" s="417"/>
      <c r="T225" s="417"/>
      <c r="U225" s="417"/>
      <c r="V225" s="417"/>
      <c r="W225" s="210"/>
      <c r="X225" s="210"/>
      <c r="Y225" s="210"/>
      <c r="Z225" s="210"/>
      <c r="AA225" s="210"/>
      <c r="AB225" s="210"/>
    </row>
    <row r="226" spans="2:28" ht="18.75"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417"/>
      <c r="R226" s="417"/>
      <c r="S226" s="417"/>
      <c r="T226" s="417"/>
      <c r="U226" s="417"/>
      <c r="V226" s="417"/>
      <c r="W226" s="210"/>
      <c r="X226" s="210"/>
      <c r="Y226" s="210"/>
      <c r="Z226" s="210"/>
      <c r="AA226" s="210"/>
      <c r="AB226" s="210"/>
    </row>
    <row r="227" spans="2:28" ht="18.75"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417"/>
      <c r="R227" s="417"/>
      <c r="S227" s="417"/>
      <c r="T227" s="417"/>
      <c r="U227" s="417"/>
      <c r="V227" s="417"/>
      <c r="W227" s="210"/>
      <c r="X227" s="210"/>
      <c r="Y227" s="210"/>
      <c r="Z227" s="210"/>
      <c r="AA227" s="210"/>
      <c r="AB227" s="210"/>
    </row>
    <row r="228" spans="2:28" ht="18.75"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417"/>
      <c r="R228" s="417"/>
      <c r="S228" s="417"/>
      <c r="T228" s="417"/>
      <c r="U228" s="417"/>
      <c r="V228" s="417"/>
      <c r="W228" s="210"/>
      <c r="X228" s="210"/>
      <c r="Y228" s="210"/>
      <c r="Z228" s="210"/>
      <c r="AA228" s="210"/>
      <c r="AB228" s="210"/>
    </row>
    <row r="229" spans="2:28" ht="18.75"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417"/>
      <c r="R229" s="417"/>
      <c r="S229" s="417"/>
      <c r="T229" s="417"/>
      <c r="U229" s="417"/>
      <c r="V229" s="417"/>
      <c r="W229" s="210"/>
      <c r="X229" s="210"/>
      <c r="Y229" s="210"/>
      <c r="Z229" s="210"/>
      <c r="AA229" s="210"/>
      <c r="AB229" s="210"/>
    </row>
    <row r="230" spans="2:28" ht="18.75"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417"/>
      <c r="R230" s="417"/>
      <c r="S230" s="417"/>
      <c r="T230" s="417"/>
      <c r="U230" s="417"/>
      <c r="V230" s="417"/>
      <c r="W230" s="210"/>
      <c r="X230" s="210"/>
      <c r="Y230" s="210"/>
      <c r="Z230" s="210"/>
      <c r="AA230" s="210"/>
      <c r="AB230" s="210"/>
    </row>
    <row r="231" spans="2:28" ht="18.75"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417"/>
      <c r="R231" s="417"/>
      <c r="S231" s="417"/>
      <c r="T231" s="417"/>
      <c r="U231" s="417"/>
      <c r="V231" s="417"/>
      <c r="W231" s="210"/>
      <c r="X231" s="210"/>
      <c r="Y231" s="210"/>
      <c r="Z231" s="210"/>
      <c r="AA231" s="210"/>
      <c r="AB231" s="210"/>
    </row>
    <row r="232" spans="2:28" ht="18.75"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417"/>
      <c r="R232" s="417"/>
      <c r="S232" s="417"/>
      <c r="T232" s="417"/>
      <c r="U232" s="417"/>
      <c r="V232" s="417"/>
      <c r="W232" s="210"/>
      <c r="X232" s="210"/>
      <c r="Y232" s="210"/>
      <c r="Z232" s="210"/>
      <c r="AA232" s="210"/>
      <c r="AB232" s="210"/>
    </row>
    <row r="233" spans="2:28" ht="18.75"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417"/>
      <c r="R233" s="417"/>
      <c r="S233" s="417"/>
      <c r="T233" s="417"/>
      <c r="U233" s="417"/>
      <c r="V233" s="417"/>
      <c r="W233" s="210"/>
      <c r="X233" s="210"/>
      <c r="Y233" s="210"/>
      <c r="Z233" s="210"/>
      <c r="AA233" s="210"/>
      <c r="AB233" s="210"/>
    </row>
    <row r="234" spans="2:28" ht="18.75"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417"/>
      <c r="R234" s="417"/>
      <c r="S234" s="417"/>
      <c r="T234" s="417"/>
      <c r="U234" s="417"/>
      <c r="V234" s="417"/>
      <c r="W234" s="210"/>
      <c r="X234" s="210"/>
      <c r="Y234" s="210"/>
      <c r="Z234" s="210"/>
      <c r="AA234" s="210"/>
      <c r="AB234" s="210"/>
    </row>
    <row r="235" spans="2:28" ht="18.75"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417"/>
      <c r="R235" s="417"/>
      <c r="S235" s="417"/>
      <c r="T235" s="417"/>
      <c r="U235" s="417"/>
      <c r="V235" s="417"/>
      <c r="W235" s="210"/>
      <c r="X235" s="210"/>
      <c r="Y235" s="210"/>
      <c r="Z235" s="210"/>
      <c r="AA235" s="210"/>
      <c r="AB235" s="210"/>
    </row>
    <row r="236" spans="2:28" ht="18.75"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417"/>
      <c r="R236" s="417"/>
      <c r="S236" s="417"/>
      <c r="T236" s="417"/>
      <c r="U236" s="417"/>
      <c r="V236" s="417"/>
      <c r="W236" s="210"/>
      <c r="X236" s="210"/>
      <c r="Y236" s="210"/>
      <c r="Z236" s="210"/>
      <c r="AA236" s="210"/>
      <c r="AB236" s="210"/>
    </row>
    <row r="237" spans="2:28" ht="18.75"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417"/>
      <c r="R237" s="417"/>
      <c r="S237" s="417"/>
      <c r="T237" s="417"/>
      <c r="U237" s="417"/>
      <c r="V237" s="417"/>
      <c r="W237" s="210"/>
      <c r="X237" s="210"/>
      <c r="Y237" s="210"/>
      <c r="Z237" s="210"/>
      <c r="AA237" s="210"/>
      <c r="AB237" s="210"/>
    </row>
    <row r="238" spans="2:28" ht="18.75"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417"/>
      <c r="R238" s="417"/>
      <c r="S238" s="417"/>
      <c r="T238" s="417"/>
      <c r="U238" s="417"/>
      <c r="V238" s="417"/>
      <c r="W238" s="210"/>
      <c r="X238" s="210"/>
      <c r="Y238" s="210"/>
      <c r="Z238" s="210"/>
      <c r="AA238" s="210"/>
      <c r="AB238" s="210"/>
    </row>
    <row r="239" spans="2:28" ht="18.75"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417"/>
      <c r="R239" s="417"/>
      <c r="S239" s="417"/>
      <c r="T239" s="417"/>
      <c r="U239" s="417"/>
      <c r="V239" s="417"/>
      <c r="W239" s="210"/>
      <c r="X239" s="210"/>
      <c r="Y239" s="210"/>
      <c r="Z239" s="210"/>
      <c r="AA239" s="210"/>
      <c r="AB239" s="210"/>
    </row>
    <row r="240" spans="2:28" ht="18.75"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417"/>
      <c r="R240" s="417"/>
      <c r="S240" s="417"/>
      <c r="T240" s="417"/>
      <c r="U240" s="417"/>
      <c r="V240" s="417"/>
      <c r="W240" s="210"/>
      <c r="X240" s="210"/>
      <c r="Y240" s="210"/>
      <c r="Z240" s="210"/>
      <c r="AA240" s="210"/>
      <c r="AB240" s="210"/>
    </row>
    <row r="241" spans="2:28" ht="18.75"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417"/>
      <c r="R241" s="417"/>
      <c r="S241" s="417"/>
      <c r="T241" s="417"/>
      <c r="U241" s="417"/>
      <c r="V241" s="417"/>
      <c r="W241" s="210"/>
      <c r="X241" s="210"/>
      <c r="Y241" s="210"/>
      <c r="Z241" s="210"/>
      <c r="AA241" s="210"/>
      <c r="AB241" s="210"/>
    </row>
    <row r="242" spans="2:28" ht="18.75"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417"/>
      <c r="R242" s="417"/>
      <c r="S242" s="417"/>
      <c r="T242" s="417"/>
      <c r="U242" s="417"/>
      <c r="V242" s="417"/>
      <c r="W242" s="210"/>
      <c r="X242" s="210"/>
      <c r="Y242" s="210"/>
      <c r="Z242" s="210"/>
      <c r="AA242" s="210"/>
      <c r="AB242" s="210"/>
    </row>
    <row r="243" spans="2:28" ht="18.75"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417"/>
      <c r="R243" s="417"/>
      <c r="S243" s="417"/>
      <c r="T243" s="417"/>
      <c r="U243" s="417"/>
      <c r="V243" s="417"/>
      <c r="W243" s="210"/>
      <c r="X243" s="210"/>
      <c r="Y243" s="210"/>
      <c r="Z243" s="210"/>
      <c r="AA243" s="210"/>
      <c r="AB243" s="210"/>
    </row>
    <row r="244" spans="2:28" ht="18.75"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417"/>
      <c r="R244" s="417"/>
      <c r="S244" s="417"/>
      <c r="T244" s="417"/>
      <c r="U244" s="417"/>
      <c r="V244" s="417"/>
      <c r="W244" s="210"/>
      <c r="X244" s="210"/>
      <c r="Y244" s="210"/>
      <c r="Z244" s="210"/>
      <c r="AA244" s="210"/>
      <c r="AB244" s="210"/>
    </row>
    <row r="245" spans="2:28" ht="18.75"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417"/>
      <c r="R245" s="417"/>
      <c r="S245" s="417"/>
      <c r="T245" s="417"/>
      <c r="U245" s="417"/>
      <c r="V245" s="417"/>
      <c r="W245" s="210"/>
      <c r="X245" s="210"/>
      <c r="Y245" s="210"/>
      <c r="Z245" s="210"/>
      <c r="AA245" s="210"/>
      <c r="AB245" s="210"/>
    </row>
    <row r="246" spans="2:28" ht="18.75"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417"/>
      <c r="R246" s="417"/>
      <c r="S246" s="417"/>
      <c r="T246" s="417"/>
      <c r="U246" s="417"/>
      <c r="V246" s="417"/>
      <c r="W246" s="210"/>
      <c r="X246" s="210"/>
      <c r="Y246" s="210"/>
      <c r="Z246" s="210"/>
      <c r="AA246" s="210"/>
      <c r="AB246" s="210"/>
    </row>
    <row r="247" spans="2:28" ht="18.75"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417"/>
      <c r="R247" s="417"/>
      <c r="S247" s="417"/>
      <c r="T247" s="417"/>
      <c r="U247" s="417"/>
      <c r="V247" s="417"/>
      <c r="W247" s="210"/>
      <c r="X247" s="210"/>
      <c r="Y247" s="210"/>
      <c r="Z247" s="210"/>
      <c r="AA247" s="210"/>
      <c r="AB247" s="210"/>
    </row>
    <row r="248" spans="2:28" ht="18.75"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417"/>
      <c r="R248" s="417"/>
      <c r="S248" s="417"/>
      <c r="T248" s="417"/>
      <c r="U248" s="417"/>
      <c r="V248" s="417"/>
      <c r="W248" s="210"/>
      <c r="X248" s="210"/>
      <c r="Y248" s="210"/>
      <c r="Z248" s="210"/>
      <c r="AA248" s="210"/>
      <c r="AB248" s="210"/>
    </row>
    <row r="249" spans="2:28" ht="18.75"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417"/>
      <c r="R249" s="417"/>
      <c r="S249" s="417"/>
      <c r="T249" s="417"/>
      <c r="U249" s="417"/>
      <c r="V249" s="417"/>
      <c r="W249" s="210"/>
      <c r="X249" s="210"/>
      <c r="Y249" s="210"/>
      <c r="Z249" s="210"/>
      <c r="AA249" s="210"/>
      <c r="AB249" s="210"/>
    </row>
    <row r="250" spans="2:28" ht="18.75"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417"/>
      <c r="R250" s="417"/>
      <c r="S250" s="417"/>
      <c r="T250" s="417"/>
      <c r="U250" s="417"/>
      <c r="V250" s="417"/>
      <c r="W250" s="210"/>
      <c r="X250" s="210"/>
      <c r="Y250" s="210"/>
      <c r="Z250" s="210"/>
      <c r="AA250" s="210"/>
      <c r="AB250" s="210"/>
    </row>
    <row r="251" spans="2:28" ht="18.75"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417"/>
      <c r="R251" s="417"/>
      <c r="S251" s="417"/>
      <c r="T251" s="417"/>
      <c r="U251" s="417"/>
      <c r="V251" s="417"/>
      <c r="W251" s="210"/>
      <c r="X251" s="210"/>
      <c r="Y251" s="210"/>
      <c r="Z251" s="210"/>
      <c r="AA251" s="210"/>
      <c r="AB251" s="210"/>
    </row>
    <row r="252" spans="2:28" ht="18.75"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417"/>
      <c r="R252" s="417"/>
      <c r="S252" s="417"/>
      <c r="T252" s="417"/>
      <c r="U252" s="417"/>
      <c r="V252" s="417"/>
      <c r="W252" s="210"/>
      <c r="X252" s="210"/>
      <c r="Y252" s="210"/>
      <c r="Z252" s="210"/>
      <c r="AA252" s="210"/>
      <c r="AB252" s="210"/>
    </row>
    <row r="253" spans="2:28" ht="18.75"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417"/>
      <c r="R253" s="417"/>
      <c r="S253" s="417"/>
      <c r="T253" s="417"/>
      <c r="U253" s="417"/>
      <c r="V253" s="417"/>
      <c r="W253" s="210"/>
      <c r="X253" s="210"/>
      <c r="Y253" s="210"/>
      <c r="Z253" s="210"/>
      <c r="AA253" s="210"/>
      <c r="AB253" s="210"/>
    </row>
    <row r="254" spans="2:28" ht="18.75"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417"/>
      <c r="R254" s="417"/>
      <c r="S254" s="417"/>
      <c r="T254" s="417"/>
      <c r="U254" s="417"/>
      <c r="V254" s="417"/>
      <c r="W254" s="210"/>
      <c r="X254" s="210"/>
      <c r="Y254" s="210"/>
      <c r="Z254" s="210"/>
      <c r="AA254" s="210"/>
      <c r="AB254" s="210"/>
    </row>
    <row r="255" spans="2:28" ht="18.75"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417"/>
      <c r="R255" s="417"/>
      <c r="S255" s="417"/>
      <c r="T255" s="417"/>
      <c r="U255" s="417"/>
      <c r="V255" s="417"/>
      <c r="W255" s="210"/>
      <c r="X255" s="210"/>
      <c r="Y255" s="210"/>
      <c r="Z255" s="210"/>
      <c r="AA255" s="210"/>
      <c r="AB255" s="210"/>
    </row>
    <row r="256" spans="2:28" ht="18.75"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417"/>
      <c r="R256" s="417"/>
      <c r="S256" s="417"/>
      <c r="T256" s="417"/>
      <c r="U256" s="417"/>
      <c r="V256" s="417"/>
      <c r="W256" s="210"/>
      <c r="X256" s="210"/>
      <c r="Y256" s="210"/>
      <c r="Z256" s="210"/>
      <c r="AA256" s="210"/>
      <c r="AB256" s="210"/>
    </row>
    <row r="257" spans="2:28" ht="18.75"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417"/>
      <c r="R257" s="417"/>
      <c r="S257" s="417"/>
      <c r="T257" s="417"/>
      <c r="U257" s="417"/>
      <c r="V257" s="417"/>
      <c r="W257" s="210"/>
      <c r="X257" s="210"/>
      <c r="Y257" s="210"/>
      <c r="Z257" s="210"/>
      <c r="AA257" s="210"/>
      <c r="AB257" s="210"/>
    </row>
    <row r="258" spans="2:28" ht="18.75"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417"/>
      <c r="R258" s="417"/>
      <c r="S258" s="417"/>
      <c r="T258" s="417"/>
      <c r="U258" s="417"/>
      <c r="V258" s="417"/>
      <c r="W258" s="210"/>
      <c r="X258" s="210"/>
      <c r="Y258" s="210"/>
      <c r="Z258" s="210"/>
      <c r="AA258" s="210"/>
      <c r="AB258" s="210"/>
    </row>
    <row r="259" spans="2:28" ht="18.75"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417"/>
      <c r="R259" s="417"/>
      <c r="S259" s="417"/>
      <c r="T259" s="417"/>
      <c r="U259" s="417"/>
      <c r="V259" s="417"/>
      <c r="W259" s="210"/>
      <c r="X259" s="210"/>
      <c r="Y259" s="210"/>
      <c r="Z259" s="210"/>
      <c r="AA259" s="210"/>
      <c r="AB259" s="210"/>
    </row>
    <row r="260" spans="2:28" ht="18.75"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417"/>
      <c r="R260" s="417"/>
      <c r="S260" s="417"/>
      <c r="T260" s="417"/>
      <c r="U260" s="417"/>
      <c r="V260" s="417"/>
      <c r="W260" s="210"/>
      <c r="X260" s="210"/>
      <c r="Y260" s="210"/>
      <c r="Z260" s="210"/>
      <c r="AA260" s="210"/>
      <c r="AB260" s="210"/>
    </row>
    <row r="261" spans="2:28" ht="18.75"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417"/>
      <c r="R261" s="417"/>
      <c r="S261" s="417"/>
      <c r="T261" s="417"/>
      <c r="U261" s="417"/>
      <c r="V261" s="417"/>
      <c r="W261" s="210"/>
      <c r="X261" s="210"/>
      <c r="Y261" s="210"/>
      <c r="Z261" s="210"/>
      <c r="AA261" s="210"/>
      <c r="AB261" s="210"/>
    </row>
    <row r="262" spans="2:28" ht="18.75"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417"/>
      <c r="R262" s="417"/>
      <c r="S262" s="417"/>
      <c r="T262" s="417"/>
      <c r="U262" s="417"/>
      <c r="V262" s="417"/>
      <c r="W262" s="210"/>
      <c r="X262" s="210"/>
      <c r="Y262" s="210"/>
      <c r="Z262" s="210"/>
      <c r="AA262" s="210"/>
      <c r="AB262" s="210"/>
    </row>
    <row r="263" spans="2:28" ht="18.75"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417"/>
      <c r="R263" s="417"/>
      <c r="S263" s="417"/>
      <c r="T263" s="417"/>
      <c r="U263" s="417"/>
      <c r="V263" s="417"/>
      <c r="W263" s="210"/>
      <c r="X263" s="210"/>
      <c r="Y263" s="210"/>
      <c r="Z263" s="210"/>
      <c r="AA263" s="210"/>
      <c r="AB263" s="210"/>
    </row>
    <row r="264" spans="2:28" ht="18.75"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417"/>
      <c r="R264" s="417"/>
      <c r="S264" s="417"/>
      <c r="T264" s="417"/>
      <c r="U264" s="417"/>
      <c r="V264" s="417"/>
      <c r="W264" s="210"/>
      <c r="X264" s="210"/>
      <c r="Y264" s="210"/>
      <c r="Z264" s="210"/>
      <c r="AA264" s="210"/>
      <c r="AB264" s="210"/>
    </row>
    <row r="265" spans="2:28" ht="18.75"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417"/>
      <c r="R265" s="417"/>
      <c r="S265" s="417"/>
      <c r="T265" s="417"/>
      <c r="U265" s="417"/>
      <c r="V265" s="417"/>
      <c r="W265" s="210"/>
      <c r="X265" s="210"/>
      <c r="Y265" s="210"/>
      <c r="Z265" s="210"/>
      <c r="AA265" s="210"/>
      <c r="AB265" s="210"/>
    </row>
    <row r="266" spans="2:28" ht="18.75"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417"/>
      <c r="R266" s="417"/>
      <c r="S266" s="417"/>
      <c r="T266" s="417"/>
      <c r="U266" s="417"/>
      <c r="V266" s="417"/>
      <c r="W266" s="210"/>
      <c r="X266" s="210"/>
      <c r="Y266" s="210"/>
      <c r="Z266" s="210"/>
      <c r="AA266" s="210"/>
      <c r="AB266" s="210"/>
    </row>
    <row r="267" spans="2:28" ht="18.75"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417"/>
      <c r="R267" s="417"/>
      <c r="S267" s="417"/>
      <c r="T267" s="417"/>
      <c r="U267" s="417"/>
      <c r="V267" s="417"/>
      <c r="W267" s="210"/>
      <c r="X267" s="210"/>
      <c r="Y267" s="210"/>
      <c r="Z267" s="210"/>
      <c r="AA267" s="210"/>
      <c r="AB267" s="210"/>
    </row>
    <row r="268" spans="2:28" ht="18.75"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417"/>
      <c r="R268" s="417"/>
      <c r="S268" s="417"/>
      <c r="T268" s="417"/>
      <c r="U268" s="417"/>
      <c r="V268" s="417"/>
      <c r="W268" s="210"/>
      <c r="X268" s="210"/>
      <c r="Y268" s="210"/>
      <c r="Z268" s="210"/>
      <c r="AA268" s="210"/>
      <c r="AB268" s="210"/>
    </row>
    <row r="269" spans="2:28" ht="18.75"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417"/>
      <c r="R269" s="417"/>
      <c r="S269" s="417"/>
      <c r="T269" s="417"/>
      <c r="U269" s="417"/>
      <c r="V269" s="417"/>
      <c r="W269" s="210"/>
      <c r="X269" s="210"/>
      <c r="Y269" s="210"/>
      <c r="Z269" s="210"/>
      <c r="AA269" s="210"/>
      <c r="AB269" s="210"/>
    </row>
    <row r="270" spans="2:28" ht="18.75"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417"/>
      <c r="R270" s="417"/>
      <c r="S270" s="417"/>
      <c r="T270" s="417"/>
      <c r="U270" s="417"/>
      <c r="V270" s="417"/>
      <c r="W270" s="210"/>
      <c r="X270" s="210"/>
      <c r="Y270" s="210"/>
      <c r="Z270" s="210"/>
      <c r="AA270" s="210"/>
      <c r="AB270" s="210"/>
    </row>
    <row r="271" spans="2:28" ht="18.75"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417"/>
      <c r="R271" s="417"/>
      <c r="S271" s="417"/>
      <c r="T271" s="417"/>
      <c r="U271" s="417"/>
      <c r="V271" s="417"/>
      <c r="W271" s="210"/>
      <c r="X271" s="210"/>
      <c r="Y271" s="210"/>
      <c r="Z271" s="210"/>
      <c r="AA271" s="210"/>
      <c r="AB271" s="210"/>
    </row>
    <row r="272" spans="2:28" ht="18.75"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417"/>
      <c r="R272" s="417"/>
      <c r="S272" s="417"/>
      <c r="T272" s="417"/>
      <c r="U272" s="417"/>
      <c r="V272" s="417"/>
      <c r="W272" s="210"/>
      <c r="X272" s="210"/>
      <c r="Y272" s="210"/>
      <c r="Z272" s="210"/>
      <c r="AA272" s="210"/>
      <c r="AB272" s="210"/>
    </row>
    <row r="273" spans="2:28" ht="18.75"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417"/>
      <c r="R273" s="417"/>
      <c r="S273" s="417"/>
      <c r="T273" s="417"/>
      <c r="U273" s="417"/>
      <c r="V273" s="417"/>
      <c r="W273" s="210"/>
      <c r="X273" s="210"/>
      <c r="Y273" s="210"/>
      <c r="Z273" s="210"/>
      <c r="AA273" s="210"/>
      <c r="AB273" s="210"/>
    </row>
    <row r="274" spans="2:28" ht="18.75"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417"/>
      <c r="R274" s="417"/>
      <c r="S274" s="417"/>
      <c r="T274" s="417"/>
      <c r="U274" s="417"/>
      <c r="V274" s="417"/>
      <c r="W274" s="210"/>
      <c r="X274" s="210"/>
      <c r="Y274" s="210"/>
      <c r="Z274" s="210"/>
      <c r="AA274" s="210"/>
      <c r="AB274" s="210"/>
    </row>
    <row r="275" spans="2:28" ht="18.75"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417"/>
      <c r="R275" s="417"/>
      <c r="S275" s="417"/>
      <c r="T275" s="417"/>
      <c r="U275" s="417"/>
      <c r="V275" s="417"/>
      <c r="W275" s="210"/>
      <c r="X275" s="210"/>
      <c r="Y275" s="210"/>
      <c r="Z275" s="210"/>
      <c r="AA275" s="210"/>
      <c r="AB275" s="210"/>
    </row>
    <row r="276" spans="2:28" ht="18.75"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417"/>
      <c r="R276" s="417"/>
      <c r="S276" s="417"/>
      <c r="T276" s="417"/>
      <c r="U276" s="417"/>
      <c r="V276" s="417"/>
      <c r="W276" s="210"/>
      <c r="X276" s="210"/>
      <c r="Y276" s="210"/>
      <c r="Z276" s="210"/>
      <c r="AA276" s="210"/>
      <c r="AB276" s="210"/>
    </row>
    <row r="277" spans="2:28" ht="18.75"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417"/>
      <c r="R277" s="417"/>
      <c r="S277" s="417"/>
      <c r="T277" s="417"/>
      <c r="U277" s="417"/>
      <c r="V277" s="417"/>
      <c r="W277" s="210"/>
      <c r="X277" s="210"/>
      <c r="Y277" s="210"/>
      <c r="Z277" s="210"/>
      <c r="AA277" s="210"/>
      <c r="AB277" s="210"/>
    </row>
    <row r="278" spans="2:28" ht="18.75"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417"/>
      <c r="R278" s="417"/>
      <c r="S278" s="417"/>
      <c r="T278" s="417"/>
      <c r="U278" s="417"/>
      <c r="V278" s="417"/>
      <c r="W278" s="210"/>
      <c r="X278" s="210"/>
      <c r="Y278" s="210"/>
      <c r="Z278" s="210"/>
      <c r="AA278" s="210"/>
      <c r="AB278" s="210"/>
    </row>
    <row r="279" spans="2:28" ht="18.75"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417"/>
      <c r="R279" s="417"/>
      <c r="S279" s="417"/>
      <c r="T279" s="417"/>
      <c r="U279" s="417"/>
      <c r="V279" s="417"/>
      <c r="W279" s="210"/>
      <c r="X279" s="210"/>
      <c r="Y279" s="210"/>
      <c r="Z279" s="210"/>
      <c r="AA279" s="210"/>
      <c r="AB279" s="210"/>
    </row>
    <row r="280" spans="2:28" ht="18.75"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417"/>
      <c r="R280" s="417"/>
      <c r="S280" s="417"/>
      <c r="T280" s="417"/>
      <c r="U280" s="417"/>
      <c r="V280" s="417"/>
      <c r="W280" s="210"/>
      <c r="X280" s="210"/>
      <c r="Y280" s="210"/>
      <c r="Z280" s="210"/>
      <c r="AA280" s="210"/>
      <c r="AB280" s="210"/>
    </row>
    <row r="281" spans="2:28" ht="18.75"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417"/>
      <c r="R281" s="417"/>
      <c r="S281" s="417"/>
      <c r="T281" s="417"/>
      <c r="U281" s="417"/>
      <c r="V281" s="417"/>
      <c r="W281" s="210"/>
      <c r="X281" s="210"/>
      <c r="Y281" s="210"/>
      <c r="Z281" s="210"/>
      <c r="AA281" s="210"/>
      <c r="AB281" s="210"/>
    </row>
    <row r="282" spans="2:28" ht="18.75"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417"/>
      <c r="R282" s="417"/>
      <c r="S282" s="417"/>
      <c r="T282" s="417"/>
      <c r="U282" s="417"/>
      <c r="V282" s="417"/>
      <c r="W282" s="210"/>
      <c r="X282" s="210"/>
      <c r="Y282" s="210"/>
      <c r="Z282" s="210"/>
      <c r="AA282" s="210"/>
      <c r="AB282" s="210"/>
    </row>
    <row r="283" spans="2:28" ht="18.75"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417"/>
      <c r="R283" s="417"/>
      <c r="S283" s="417"/>
      <c r="T283" s="417"/>
      <c r="U283" s="417"/>
      <c r="V283" s="417"/>
      <c r="W283" s="210"/>
      <c r="X283" s="210"/>
      <c r="Y283" s="210"/>
      <c r="Z283" s="210"/>
      <c r="AA283" s="210"/>
      <c r="AB283" s="210"/>
    </row>
    <row r="284" spans="2:28" ht="18.75"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417"/>
      <c r="R284" s="417"/>
      <c r="S284" s="417"/>
      <c r="T284" s="417"/>
      <c r="U284" s="417"/>
      <c r="V284" s="417"/>
      <c r="W284" s="210"/>
      <c r="X284" s="210"/>
      <c r="Y284" s="210"/>
      <c r="Z284" s="210"/>
      <c r="AA284" s="210"/>
      <c r="AB284" s="210"/>
    </row>
    <row r="285" spans="2:28" ht="18.75"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417"/>
      <c r="R285" s="417"/>
      <c r="S285" s="417"/>
      <c r="T285" s="417"/>
      <c r="U285" s="417"/>
      <c r="V285" s="417"/>
      <c r="W285" s="210"/>
      <c r="X285" s="210"/>
      <c r="Y285" s="210"/>
      <c r="Z285" s="210"/>
      <c r="AA285" s="210"/>
      <c r="AB285" s="210"/>
    </row>
    <row r="286" spans="2:28" ht="18.75"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417"/>
      <c r="R286" s="417"/>
      <c r="S286" s="417"/>
      <c r="T286" s="417"/>
      <c r="U286" s="417"/>
      <c r="V286" s="417"/>
      <c r="W286" s="210"/>
      <c r="X286" s="210"/>
      <c r="Y286" s="210"/>
      <c r="Z286" s="210"/>
      <c r="AA286" s="210"/>
      <c r="AB286" s="210"/>
    </row>
    <row r="287" spans="2:28" ht="18.75"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417"/>
      <c r="R287" s="417"/>
      <c r="S287" s="417"/>
      <c r="T287" s="417"/>
      <c r="U287" s="417"/>
      <c r="V287" s="417"/>
      <c r="W287" s="210"/>
      <c r="X287" s="210"/>
      <c r="Y287" s="210"/>
      <c r="Z287" s="210"/>
      <c r="AA287" s="210"/>
      <c r="AB287" s="210"/>
    </row>
    <row r="288" spans="2:28" ht="18.75"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417"/>
      <c r="R288" s="417"/>
      <c r="S288" s="417"/>
      <c r="T288" s="417"/>
      <c r="U288" s="417"/>
      <c r="V288" s="417"/>
      <c r="W288" s="210"/>
      <c r="X288" s="210"/>
      <c r="Y288" s="210"/>
      <c r="Z288" s="210"/>
      <c r="AA288" s="210"/>
      <c r="AB288" s="210"/>
    </row>
    <row r="289" spans="2:28" ht="18.75"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417"/>
      <c r="R289" s="417"/>
      <c r="S289" s="417"/>
      <c r="T289" s="417"/>
      <c r="U289" s="417"/>
      <c r="V289" s="417"/>
      <c r="W289" s="210"/>
      <c r="X289" s="210"/>
      <c r="Y289" s="210"/>
      <c r="Z289" s="210"/>
      <c r="AA289" s="210"/>
      <c r="AB289" s="210"/>
    </row>
    <row r="290" spans="2:28" ht="18.75"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417"/>
      <c r="R290" s="417"/>
      <c r="S290" s="417"/>
      <c r="T290" s="417"/>
      <c r="U290" s="417"/>
      <c r="V290" s="417"/>
      <c r="W290" s="210"/>
      <c r="X290" s="210"/>
      <c r="Y290" s="210"/>
      <c r="Z290" s="210"/>
      <c r="AA290" s="210"/>
      <c r="AB290" s="210"/>
    </row>
    <row r="291" spans="2:28" ht="18.75"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417"/>
      <c r="R291" s="417"/>
      <c r="S291" s="417"/>
      <c r="T291" s="417"/>
      <c r="U291" s="417"/>
      <c r="V291" s="417"/>
      <c r="W291" s="210"/>
      <c r="X291" s="210"/>
      <c r="Y291" s="210"/>
      <c r="Z291" s="210"/>
      <c r="AA291" s="210"/>
      <c r="AB291" s="210"/>
    </row>
    <row r="292" spans="2:28" ht="18.75"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417"/>
      <c r="R292" s="417"/>
      <c r="S292" s="417"/>
      <c r="T292" s="417"/>
      <c r="U292" s="417"/>
      <c r="V292" s="417"/>
      <c r="W292" s="210"/>
      <c r="X292" s="210"/>
      <c r="Y292" s="210"/>
      <c r="Z292" s="210"/>
      <c r="AA292" s="210"/>
      <c r="AB292" s="210"/>
    </row>
    <row r="293" spans="2:28" ht="18.75"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417"/>
      <c r="R293" s="417"/>
      <c r="S293" s="417"/>
      <c r="T293" s="417"/>
      <c r="U293" s="417"/>
      <c r="V293" s="417"/>
      <c r="W293" s="210"/>
      <c r="X293" s="210"/>
      <c r="Y293" s="210"/>
      <c r="Z293" s="210"/>
      <c r="AA293" s="210"/>
      <c r="AB293" s="210"/>
    </row>
    <row r="294" spans="2:28" ht="18.75"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417"/>
      <c r="R294" s="417"/>
      <c r="S294" s="417"/>
      <c r="T294" s="417"/>
      <c r="U294" s="417"/>
      <c r="V294" s="417"/>
      <c r="W294" s="210"/>
      <c r="X294" s="210"/>
      <c r="Y294" s="210"/>
      <c r="Z294" s="210"/>
      <c r="AA294" s="210"/>
      <c r="AB294" s="210"/>
    </row>
    <row r="295" spans="2:28" ht="18.75"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417"/>
      <c r="R295" s="417"/>
      <c r="S295" s="417"/>
      <c r="T295" s="417"/>
      <c r="U295" s="417"/>
      <c r="V295" s="417"/>
      <c r="W295" s="210"/>
      <c r="X295" s="210"/>
      <c r="Y295" s="210"/>
      <c r="Z295" s="210"/>
      <c r="AA295" s="210"/>
      <c r="AB295" s="210"/>
    </row>
    <row r="296" spans="2:28" ht="18.75"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417"/>
      <c r="R296" s="417"/>
      <c r="S296" s="417"/>
      <c r="T296" s="417"/>
      <c r="U296" s="417"/>
      <c r="V296" s="417"/>
      <c r="W296" s="210"/>
      <c r="X296" s="210"/>
      <c r="Y296" s="210"/>
      <c r="Z296" s="210"/>
      <c r="AA296" s="210"/>
      <c r="AB296" s="210"/>
    </row>
    <row r="297" spans="2:28" ht="18.75"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417"/>
      <c r="R297" s="417"/>
      <c r="S297" s="417"/>
      <c r="T297" s="417"/>
      <c r="U297" s="417"/>
      <c r="V297" s="417"/>
      <c r="W297" s="210"/>
      <c r="X297" s="210"/>
      <c r="Y297" s="210"/>
      <c r="Z297" s="210"/>
      <c r="AA297" s="210"/>
      <c r="AB297" s="210"/>
    </row>
    <row r="298" spans="2:28" ht="18.75"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417"/>
      <c r="R298" s="417"/>
      <c r="S298" s="417"/>
      <c r="T298" s="417"/>
      <c r="U298" s="417"/>
      <c r="V298" s="417"/>
      <c r="W298" s="210"/>
      <c r="X298" s="210"/>
      <c r="Y298" s="210"/>
      <c r="Z298" s="210"/>
      <c r="AA298" s="210"/>
      <c r="AB298" s="210"/>
    </row>
    <row r="299" spans="2:28" ht="18.75"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417"/>
      <c r="R299" s="417"/>
      <c r="S299" s="417"/>
      <c r="T299" s="417"/>
      <c r="U299" s="417"/>
      <c r="V299" s="417"/>
      <c r="W299" s="210"/>
      <c r="X299" s="210"/>
      <c r="Y299" s="210"/>
      <c r="Z299" s="210"/>
      <c r="AA299" s="210"/>
      <c r="AB299" s="210"/>
    </row>
    <row r="300" spans="2:28" ht="18.75"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417"/>
      <c r="R300" s="417"/>
      <c r="S300" s="417"/>
      <c r="T300" s="417"/>
      <c r="U300" s="417"/>
      <c r="V300" s="417"/>
      <c r="W300" s="210"/>
      <c r="X300" s="210"/>
      <c r="Y300" s="210"/>
      <c r="Z300" s="210"/>
      <c r="AA300" s="210"/>
      <c r="AB300" s="210"/>
    </row>
    <row r="301" spans="2:28" ht="18.75"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417"/>
      <c r="R301" s="417"/>
      <c r="S301" s="417"/>
      <c r="T301" s="417"/>
      <c r="U301" s="417"/>
      <c r="V301" s="417"/>
      <c r="W301" s="210"/>
      <c r="X301" s="210"/>
      <c r="Y301" s="210"/>
      <c r="Z301" s="210"/>
      <c r="AA301" s="210"/>
      <c r="AB301" s="210"/>
    </row>
    <row r="302" spans="2:28" ht="18.75"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417"/>
      <c r="R302" s="417"/>
      <c r="S302" s="417"/>
      <c r="T302" s="417"/>
      <c r="U302" s="417"/>
      <c r="V302" s="417"/>
      <c r="W302" s="210"/>
      <c r="X302" s="210"/>
      <c r="Y302" s="210"/>
      <c r="Z302" s="210"/>
      <c r="AA302" s="210"/>
      <c r="AB302" s="210"/>
    </row>
    <row r="303" spans="2:28" ht="18.75"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417"/>
      <c r="R303" s="417"/>
      <c r="S303" s="417"/>
      <c r="T303" s="417"/>
      <c r="U303" s="417"/>
      <c r="V303" s="417"/>
      <c r="W303" s="210"/>
      <c r="X303" s="210"/>
      <c r="Y303" s="210"/>
      <c r="Z303" s="210"/>
      <c r="AA303" s="210"/>
      <c r="AB303" s="210"/>
    </row>
    <row r="304" spans="2:28" ht="18.75"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417"/>
      <c r="R304" s="417"/>
      <c r="S304" s="417"/>
      <c r="T304" s="417"/>
      <c r="U304" s="417"/>
      <c r="V304" s="417"/>
      <c r="W304" s="210"/>
      <c r="X304" s="210"/>
      <c r="Y304" s="210"/>
      <c r="Z304" s="210"/>
      <c r="AA304" s="210"/>
      <c r="AB304" s="210"/>
    </row>
    <row r="305" spans="2:28" ht="18.75"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417"/>
      <c r="R305" s="417"/>
      <c r="S305" s="417"/>
      <c r="T305" s="417"/>
      <c r="U305" s="417"/>
      <c r="V305" s="417"/>
      <c r="W305" s="210"/>
      <c r="X305" s="210"/>
      <c r="Y305" s="210"/>
      <c r="Z305" s="210"/>
      <c r="AA305" s="210"/>
      <c r="AB305" s="210"/>
    </row>
    <row r="306" spans="2:28" ht="18.75"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417"/>
      <c r="R306" s="417"/>
      <c r="S306" s="417"/>
      <c r="T306" s="417"/>
      <c r="U306" s="417"/>
      <c r="V306" s="417"/>
      <c r="W306" s="210"/>
      <c r="X306" s="210"/>
      <c r="Y306" s="210"/>
      <c r="Z306" s="210"/>
      <c r="AA306" s="210"/>
      <c r="AB306" s="210"/>
    </row>
    <row r="307" spans="2:28" ht="18.75"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417"/>
      <c r="R307" s="417"/>
      <c r="S307" s="417"/>
      <c r="T307" s="417"/>
      <c r="U307" s="417"/>
      <c r="V307" s="417"/>
      <c r="W307" s="210"/>
      <c r="X307" s="210"/>
      <c r="Y307" s="210"/>
      <c r="Z307" s="210"/>
      <c r="AA307" s="210"/>
      <c r="AB307" s="210"/>
    </row>
    <row r="308" spans="2:28" ht="18.75"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417"/>
      <c r="R308" s="417"/>
      <c r="S308" s="417"/>
      <c r="T308" s="417"/>
      <c r="U308" s="417"/>
      <c r="V308" s="417"/>
      <c r="W308" s="210"/>
      <c r="X308" s="210"/>
      <c r="Y308" s="210"/>
      <c r="Z308" s="210"/>
      <c r="AA308" s="210"/>
      <c r="AB308" s="210"/>
    </row>
    <row r="309" spans="2:28" ht="18.75"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417"/>
      <c r="R309" s="417"/>
      <c r="S309" s="417"/>
      <c r="T309" s="417"/>
      <c r="U309" s="417"/>
      <c r="V309" s="417"/>
      <c r="W309" s="210"/>
      <c r="X309" s="210"/>
      <c r="Y309" s="210"/>
      <c r="Z309" s="210"/>
      <c r="AA309" s="210"/>
      <c r="AB309" s="210"/>
    </row>
    <row r="310" spans="2:28" ht="18.75"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417"/>
      <c r="R310" s="417"/>
      <c r="S310" s="417"/>
      <c r="T310" s="417"/>
      <c r="U310" s="417"/>
      <c r="V310" s="417"/>
      <c r="W310" s="210"/>
      <c r="X310" s="210"/>
      <c r="Y310" s="210"/>
      <c r="Z310" s="210"/>
      <c r="AA310" s="210"/>
      <c r="AB310" s="210"/>
    </row>
    <row r="311" spans="2:28" ht="18.75"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417"/>
      <c r="R311" s="417"/>
      <c r="S311" s="417"/>
      <c r="T311" s="417"/>
      <c r="U311" s="417"/>
      <c r="V311" s="417"/>
      <c r="W311" s="210"/>
      <c r="X311" s="210"/>
      <c r="Y311" s="210"/>
      <c r="Z311" s="210"/>
      <c r="AA311" s="210"/>
      <c r="AB311" s="210"/>
    </row>
    <row r="312" spans="2:28" ht="18.75"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417"/>
      <c r="R312" s="417"/>
      <c r="S312" s="417"/>
      <c r="T312" s="417"/>
      <c r="U312" s="417"/>
      <c r="V312" s="417"/>
      <c r="W312" s="210"/>
      <c r="X312" s="210"/>
      <c r="Y312" s="210"/>
      <c r="Z312" s="210"/>
      <c r="AA312" s="210"/>
      <c r="AB312" s="210"/>
    </row>
    <row r="313" spans="2:28" ht="18.75"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417"/>
      <c r="R313" s="417"/>
      <c r="S313" s="417"/>
      <c r="T313" s="417"/>
      <c r="U313" s="417"/>
      <c r="V313" s="417"/>
      <c r="W313" s="210"/>
      <c r="X313" s="210"/>
      <c r="Y313" s="210"/>
      <c r="Z313" s="210"/>
      <c r="AA313" s="210"/>
      <c r="AB313" s="210"/>
    </row>
    <row r="314" spans="2:28" ht="18.75"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417"/>
      <c r="R314" s="417"/>
      <c r="S314" s="417"/>
      <c r="T314" s="417"/>
      <c r="U314" s="417"/>
      <c r="V314" s="417"/>
      <c r="W314" s="210"/>
      <c r="X314" s="210"/>
      <c r="Y314" s="210"/>
      <c r="Z314" s="210"/>
      <c r="AA314" s="210"/>
      <c r="AB314" s="210"/>
    </row>
    <row r="315" spans="2:28" ht="18.75"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417"/>
      <c r="R315" s="417"/>
      <c r="S315" s="417"/>
      <c r="T315" s="417"/>
      <c r="U315" s="417"/>
      <c r="V315" s="417"/>
      <c r="W315" s="210"/>
      <c r="X315" s="210"/>
      <c r="Y315" s="210"/>
      <c r="Z315" s="210"/>
      <c r="AA315" s="210"/>
      <c r="AB315" s="210"/>
    </row>
    <row r="316" spans="2:28" ht="18.75"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417"/>
      <c r="R316" s="417"/>
      <c r="S316" s="417"/>
      <c r="T316" s="417"/>
      <c r="U316" s="417"/>
      <c r="V316" s="417"/>
      <c r="W316" s="210"/>
      <c r="X316" s="210"/>
      <c r="Y316" s="210"/>
      <c r="Z316" s="210"/>
      <c r="AA316" s="210"/>
      <c r="AB316" s="210"/>
    </row>
    <row r="317" spans="2:28" ht="18.75"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417"/>
      <c r="R317" s="417"/>
      <c r="S317" s="417"/>
      <c r="T317" s="417"/>
      <c r="U317" s="417"/>
      <c r="V317" s="417"/>
      <c r="W317" s="210"/>
      <c r="X317" s="210"/>
      <c r="Y317" s="210"/>
      <c r="Z317" s="210"/>
      <c r="AA317" s="210"/>
      <c r="AB317" s="210"/>
    </row>
    <row r="318" spans="2:28" ht="18.75"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417"/>
      <c r="R318" s="417"/>
      <c r="S318" s="417"/>
      <c r="T318" s="417"/>
      <c r="U318" s="417"/>
      <c r="V318" s="417"/>
      <c r="W318" s="210"/>
      <c r="X318" s="210"/>
      <c r="Y318" s="210"/>
      <c r="Z318" s="210"/>
      <c r="AA318" s="210"/>
      <c r="AB318" s="210"/>
    </row>
    <row r="319" spans="2:28" ht="18.75"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417"/>
      <c r="R319" s="417"/>
      <c r="S319" s="417"/>
      <c r="T319" s="417"/>
      <c r="U319" s="417"/>
      <c r="V319" s="417"/>
      <c r="W319" s="210"/>
      <c r="X319" s="210"/>
      <c r="Y319" s="210"/>
      <c r="Z319" s="210"/>
      <c r="AA319" s="210"/>
      <c r="AB319" s="210"/>
    </row>
    <row r="320" spans="2:28" ht="18.75"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417"/>
      <c r="R320" s="417"/>
      <c r="S320" s="417"/>
      <c r="T320" s="417"/>
      <c r="U320" s="417"/>
      <c r="V320" s="417"/>
      <c r="W320" s="210"/>
      <c r="X320" s="210"/>
      <c r="Y320" s="210"/>
      <c r="Z320" s="210"/>
      <c r="AA320" s="210"/>
      <c r="AB320" s="210"/>
    </row>
    <row r="321" spans="2:28" ht="18.75"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417"/>
      <c r="R321" s="417"/>
      <c r="S321" s="417"/>
      <c r="T321" s="417"/>
      <c r="U321" s="417"/>
      <c r="V321" s="417"/>
      <c r="W321" s="210"/>
      <c r="X321" s="210"/>
      <c r="Y321" s="210"/>
      <c r="Z321" s="210"/>
      <c r="AA321" s="210"/>
      <c r="AB321" s="210"/>
    </row>
    <row r="322" spans="2:28" ht="18.75"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417"/>
      <c r="R322" s="417"/>
      <c r="S322" s="417"/>
      <c r="T322" s="417"/>
      <c r="U322" s="417"/>
      <c r="V322" s="417"/>
      <c r="W322" s="210"/>
      <c r="X322" s="210"/>
      <c r="Y322" s="210"/>
      <c r="Z322" s="210"/>
      <c r="AA322" s="210"/>
      <c r="AB322" s="210"/>
    </row>
    <row r="323" spans="2:28" ht="18.75"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417"/>
      <c r="R323" s="417"/>
      <c r="S323" s="417"/>
      <c r="T323" s="417"/>
      <c r="U323" s="417"/>
      <c r="V323" s="417"/>
      <c r="W323" s="210"/>
      <c r="X323" s="210"/>
      <c r="Y323" s="210"/>
      <c r="Z323" s="210"/>
      <c r="AA323" s="210"/>
      <c r="AB323" s="210"/>
    </row>
  </sheetData>
  <sheetProtection/>
  <mergeCells count="12">
    <mergeCell ref="Z4:AB4"/>
    <mergeCell ref="A2:AB2"/>
    <mergeCell ref="A3:AB3"/>
    <mergeCell ref="K4:M4"/>
    <mergeCell ref="A1:AB1"/>
    <mergeCell ref="B4:D4"/>
    <mergeCell ref="E4:G4"/>
    <mergeCell ref="H4:J4"/>
    <mergeCell ref="N4:P4"/>
    <mergeCell ref="Q4:S4"/>
    <mergeCell ref="W4:Y4"/>
    <mergeCell ref="T4:V4"/>
  </mergeCells>
  <printOptions horizontalCentered="1"/>
  <pageMargins left="0.1968503937007874" right="0.1968503937007874" top="0.3937007874015748" bottom="0.1968503937007874" header="0" footer="0"/>
  <pageSetup firstPageNumber="14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 กันยายน 2558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91"/>
  <sheetViews>
    <sheetView showGridLines="0" zoomScalePageLayoutView="0" workbookViewId="0" topLeftCell="A34">
      <selection activeCell="T49" sqref="T49"/>
    </sheetView>
  </sheetViews>
  <sheetFormatPr defaultColWidth="9.00390625" defaultRowHeight="23.25" customHeight="1"/>
  <cols>
    <col min="1" max="1" width="32.125" style="100" customWidth="1"/>
    <col min="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9.00390625" style="1" customWidth="1"/>
  </cols>
  <sheetData>
    <row r="1" spans="1:19" s="211" customFormat="1" ht="29.25" customHeight="1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19" s="211" customFormat="1" ht="24" customHeight="1">
      <c r="A2" s="691" t="s">
        <v>329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</row>
    <row r="3" spans="1:19" s="211" customFormat="1" ht="24.75" customHeight="1">
      <c r="A3" s="691" t="s">
        <v>16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</row>
    <row r="5" spans="1:19" s="212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2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3.25" customHeight="1">
      <c r="A7" s="213" t="s">
        <v>223</v>
      </c>
      <c r="B7" s="76">
        <v>35</v>
      </c>
      <c r="C7" s="76">
        <v>52</v>
      </c>
      <c r="D7" s="185">
        <f aca="true" t="shared" si="0" ref="D7:D19">SUM(B7:C7)</f>
        <v>87</v>
      </c>
      <c r="E7" s="76">
        <v>34</v>
      </c>
      <c r="F7" s="76">
        <v>62</v>
      </c>
      <c r="G7" s="185">
        <f aca="true" t="shared" si="1" ref="G7:G19">SUM(E7:F7)</f>
        <v>96</v>
      </c>
      <c r="H7" s="76">
        <v>13</v>
      </c>
      <c r="I7" s="76">
        <v>47</v>
      </c>
      <c r="J7" s="185">
        <f aca="true" t="shared" si="2" ref="J7:J19">SUM(H7:I7)</f>
        <v>60</v>
      </c>
      <c r="K7" s="76">
        <v>20</v>
      </c>
      <c r="L7" s="76">
        <v>64</v>
      </c>
      <c r="M7" s="185">
        <f aca="true" t="shared" si="3" ref="M7:M19">SUM(K7:L7)</f>
        <v>84</v>
      </c>
      <c r="N7" s="76">
        <v>4</v>
      </c>
      <c r="O7" s="76">
        <v>1</v>
      </c>
      <c r="P7" s="185">
        <f aca="true" t="shared" si="4" ref="P7:P19">SUM(N7:O7)</f>
        <v>5</v>
      </c>
      <c r="Q7" s="76">
        <f aca="true" t="shared" si="5" ref="Q7:Q19">SUM(B7,E7,H7,K7,N7)</f>
        <v>106</v>
      </c>
      <c r="R7" s="76">
        <f aca="true" t="shared" si="6" ref="R7:R19">SUM(C7,F7,I7,L7,O7)</f>
        <v>226</v>
      </c>
      <c r="S7" s="185">
        <f aca="true" t="shared" si="7" ref="S7:S19">SUM(Q7:R7)</f>
        <v>332</v>
      </c>
    </row>
    <row r="8" spans="1:19" ht="23.25" customHeight="1">
      <c r="A8" s="213" t="s">
        <v>224</v>
      </c>
      <c r="B8" s="76">
        <v>18</v>
      </c>
      <c r="C8" s="76">
        <v>52</v>
      </c>
      <c r="D8" s="185">
        <f t="shared" si="0"/>
        <v>70</v>
      </c>
      <c r="E8" s="76">
        <v>7</v>
      </c>
      <c r="F8" s="76">
        <v>29</v>
      </c>
      <c r="G8" s="185">
        <f t="shared" si="1"/>
        <v>36</v>
      </c>
      <c r="H8" s="76">
        <v>11</v>
      </c>
      <c r="I8" s="76">
        <v>59</v>
      </c>
      <c r="J8" s="185">
        <f t="shared" si="2"/>
        <v>70</v>
      </c>
      <c r="K8" s="76">
        <v>13</v>
      </c>
      <c r="L8" s="76">
        <v>30</v>
      </c>
      <c r="M8" s="185">
        <f t="shared" si="3"/>
        <v>43</v>
      </c>
      <c r="N8" s="76">
        <v>3</v>
      </c>
      <c r="O8" s="76">
        <v>3</v>
      </c>
      <c r="P8" s="185">
        <f t="shared" si="4"/>
        <v>6</v>
      </c>
      <c r="Q8" s="76">
        <f t="shared" si="5"/>
        <v>52</v>
      </c>
      <c r="R8" s="76">
        <f t="shared" si="6"/>
        <v>173</v>
      </c>
      <c r="S8" s="185">
        <f t="shared" si="7"/>
        <v>225</v>
      </c>
    </row>
    <row r="9" spans="1:19" ht="23.25" customHeight="1">
      <c r="A9" s="213" t="s">
        <v>339</v>
      </c>
      <c r="B9" s="76">
        <v>9</v>
      </c>
      <c r="C9" s="76">
        <v>48</v>
      </c>
      <c r="D9" s="185">
        <f t="shared" si="0"/>
        <v>57</v>
      </c>
      <c r="E9" s="76">
        <v>11</v>
      </c>
      <c r="F9" s="76">
        <v>49</v>
      </c>
      <c r="G9" s="185">
        <f t="shared" si="1"/>
        <v>60</v>
      </c>
      <c r="H9" s="76">
        <v>14</v>
      </c>
      <c r="I9" s="76">
        <v>37</v>
      </c>
      <c r="J9" s="185">
        <f t="shared" si="2"/>
        <v>51</v>
      </c>
      <c r="K9" s="76">
        <v>9</v>
      </c>
      <c r="L9" s="76">
        <v>64</v>
      </c>
      <c r="M9" s="185">
        <f t="shared" si="3"/>
        <v>73</v>
      </c>
      <c r="N9" s="76">
        <v>2</v>
      </c>
      <c r="O9" s="76">
        <v>0</v>
      </c>
      <c r="P9" s="185">
        <f t="shared" si="4"/>
        <v>2</v>
      </c>
      <c r="Q9" s="76">
        <f t="shared" si="5"/>
        <v>45</v>
      </c>
      <c r="R9" s="76">
        <f t="shared" si="6"/>
        <v>198</v>
      </c>
      <c r="S9" s="185">
        <f t="shared" si="7"/>
        <v>243</v>
      </c>
    </row>
    <row r="10" spans="1:19" ht="23.25" customHeight="1">
      <c r="A10" s="213" t="s">
        <v>340</v>
      </c>
      <c r="B10" s="76">
        <v>22</v>
      </c>
      <c r="C10" s="76">
        <v>39</v>
      </c>
      <c r="D10" s="185">
        <f t="shared" si="0"/>
        <v>61</v>
      </c>
      <c r="E10" s="76">
        <v>21</v>
      </c>
      <c r="F10" s="76">
        <v>40</v>
      </c>
      <c r="G10" s="185">
        <f t="shared" si="1"/>
        <v>61</v>
      </c>
      <c r="H10" s="76">
        <v>12</v>
      </c>
      <c r="I10" s="76">
        <v>24</v>
      </c>
      <c r="J10" s="185">
        <f t="shared" si="2"/>
        <v>36</v>
      </c>
      <c r="K10" s="76">
        <v>14</v>
      </c>
      <c r="L10" s="76">
        <v>50</v>
      </c>
      <c r="M10" s="185">
        <f t="shared" si="3"/>
        <v>64</v>
      </c>
      <c r="N10" s="76">
        <v>4</v>
      </c>
      <c r="O10" s="76">
        <v>0</v>
      </c>
      <c r="P10" s="185">
        <f t="shared" si="4"/>
        <v>4</v>
      </c>
      <c r="Q10" s="76">
        <f t="shared" si="5"/>
        <v>73</v>
      </c>
      <c r="R10" s="76">
        <f t="shared" si="6"/>
        <v>153</v>
      </c>
      <c r="S10" s="185">
        <f t="shared" si="7"/>
        <v>226</v>
      </c>
    </row>
    <row r="11" spans="1:19" ht="23.25" customHeight="1">
      <c r="A11" s="213" t="s">
        <v>341</v>
      </c>
      <c r="B11" s="76">
        <v>11</v>
      </c>
      <c r="C11" s="76">
        <v>32</v>
      </c>
      <c r="D11" s="185">
        <f t="shared" si="0"/>
        <v>43</v>
      </c>
      <c r="E11" s="76">
        <v>9</v>
      </c>
      <c r="F11" s="76">
        <v>17</v>
      </c>
      <c r="G11" s="185">
        <f t="shared" si="1"/>
        <v>26</v>
      </c>
      <c r="H11" s="76">
        <v>12</v>
      </c>
      <c r="I11" s="76">
        <v>11</v>
      </c>
      <c r="J11" s="185">
        <f t="shared" si="2"/>
        <v>23</v>
      </c>
      <c r="K11" s="76">
        <v>14</v>
      </c>
      <c r="L11" s="76">
        <v>52</v>
      </c>
      <c r="M11" s="185">
        <f t="shared" si="3"/>
        <v>66</v>
      </c>
      <c r="N11" s="76">
        <v>8</v>
      </c>
      <c r="O11" s="76">
        <v>8</v>
      </c>
      <c r="P11" s="185">
        <f t="shared" si="4"/>
        <v>16</v>
      </c>
      <c r="Q11" s="76">
        <f t="shared" si="5"/>
        <v>54</v>
      </c>
      <c r="R11" s="76">
        <f t="shared" si="6"/>
        <v>120</v>
      </c>
      <c r="S11" s="185">
        <f t="shared" si="7"/>
        <v>174</v>
      </c>
    </row>
    <row r="12" spans="1:19" ht="23.25" customHeight="1">
      <c r="A12" s="213" t="s">
        <v>342</v>
      </c>
      <c r="B12" s="76">
        <v>12</v>
      </c>
      <c r="C12" s="76">
        <v>65</v>
      </c>
      <c r="D12" s="185">
        <f t="shared" si="0"/>
        <v>77</v>
      </c>
      <c r="E12" s="76">
        <v>7</v>
      </c>
      <c r="F12" s="76">
        <v>70</v>
      </c>
      <c r="G12" s="185">
        <f t="shared" si="1"/>
        <v>77</v>
      </c>
      <c r="H12" s="76">
        <v>7</v>
      </c>
      <c r="I12" s="76">
        <v>65</v>
      </c>
      <c r="J12" s="185">
        <f t="shared" si="2"/>
        <v>72</v>
      </c>
      <c r="K12" s="76">
        <v>6</v>
      </c>
      <c r="L12" s="76">
        <v>39</v>
      </c>
      <c r="M12" s="185">
        <f t="shared" si="3"/>
        <v>45</v>
      </c>
      <c r="N12" s="76">
        <v>0</v>
      </c>
      <c r="O12" s="76">
        <v>1</v>
      </c>
      <c r="P12" s="185">
        <f t="shared" si="4"/>
        <v>1</v>
      </c>
      <c r="Q12" s="76">
        <f t="shared" si="5"/>
        <v>32</v>
      </c>
      <c r="R12" s="76">
        <f t="shared" si="6"/>
        <v>240</v>
      </c>
      <c r="S12" s="185">
        <f t="shared" si="7"/>
        <v>272</v>
      </c>
    </row>
    <row r="13" spans="1:19" ht="23.25" customHeight="1">
      <c r="A13" s="213" t="s">
        <v>343</v>
      </c>
      <c r="B13" s="76">
        <v>19</v>
      </c>
      <c r="C13" s="76">
        <v>55</v>
      </c>
      <c r="D13" s="185">
        <f t="shared" si="0"/>
        <v>74</v>
      </c>
      <c r="E13" s="76">
        <v>3</v>
      </c>
      <c r="F13" s="76">
        <v>21</v>
      </c>
      <c r="G13" s="185">
        <f t="shared" si="1"/>
        <v>24</v>
      </c>
      <c r="H13" s="76">
        <v>0</v>
      </c>
      <c r="I13" s="76">
        <v>0</v>
      </c>
      <c r="J13" s="185">
        <f t="shared" si="2"/>
        <v>0</v>
      </c>
      <c r="K13" s="76">
        <v>3</v>
      </c>
      <c r="L13" s="76">
        <v>17</v>
      </c>
      <c r="M13" s="185">
        <f t="shared" si="3"/>
        <v>20</v>
      </c>
      <c r="N13" s="76">
        <v>1</v>
      </c>
      <c r="O13" s="76">
        <v>10</v>
      </c>
      <c r="P13" s="185">
        <f t="shared" si="4"/>
        <v>11</v>
      </c>
      <c r="Q13" s="76">
        <f t="shared" si="5"/>
        <v>26</v>
      </c>
      <c r="R13" s="76">
        <f t="shared" si="6"/>
        <v>103</v>
      </c>
      <c r="S13" s="185">
        <f t="shared" si="7"/>
        <v>129</v>
      </c>
    </row>
    <row r="14" spans="1:19" ht="23.25" customHeight="1">
      <c r="A14" s="213" t="s">
        <v>344</v>
      </c>
      <c r="B14" s="76">
        <v>6</v>
      </c>
      <c r="C14" s="76">
        <v>38</v>
      </c>
      <c r="D14" s="185">
        <f t="shared" si="0"/>
        <v>44</v>
      </c>
      <c r="E14" s="76">
        <v>5</v>
      </c>
      <c r="F14" s="76">
        <v>46</v>
      </c>
      <c r="G14" s="185">
        <f t="shared" si="1"/>
        <v>51</v>
      </c>
      <c r="H14" s="76">
        <v>6</v>
      </c>
      <c r="I14" s="76">
        <v>25</v>
      </c>
      <c r="J14" s="185">
        <f t="shared" si="2"/>
        <v>31</v>
      </c>
      <c r="K14" s="76">
        <v>4</v>
      </c>
      <c r="L14" s="76">
        <v>39</v>
      </c>
      <c r="M14" s="185">
        <f t="shared" si="3"/>
        <v>43</v>
      </c>
      <c r="N14" s="76">
        <v>0</v>
      </c>
      <c r="O14" s="76">
        <v>3</v>
      </c>
      <c r="P14" s="185">
        <f t="shared" si="4"/>
        <v>3</v>
      </c>
      <c r="Q14" s="76">
        <f t="shared" si="5"/>
        <v>21</v>
      </c>
      <c r="R14" s="76">
        <f t="shared" si="6"/>
        <v>151</v>
      </c>
      <c r="S14" s="185">
        <f t="shared" si="7"/>
        <v>172</v>
      </c>
    </row>
    <row r="15" spans="1:19" ht="23.25" customHeight="1">
      <c r="A15" s="213" t="s">
        <v>345</v>
      </c>
      <c r="B15" s="76">
        <v>8</v>
      </c>
      <c r="C15" s="76">
        <v>32</v>
      </c>
      <c r="D15" s="185">
        <f t="shared" si="0"/>
        <v>40</v>
      </c>
      <c r="E15" s="76">
        <v>8</v>
      </c>
      <c r="F15" s="76">
        <v>39</v>
      </c>
      <c r="G15" s="185">
        <f t="shared" si="1"/>
        <v>47</v>
      </c>
      <c r="H15" s="76">
        <v>7</v>
      </c>
      <c r="I15" s="76">
        <v>29</v>
      </c>
      <c r="J15" s="185">
        <f t="shared" si="2"/>
        <v>36</v>
      </c>
      <c r="K15" s="76">
        <v>9</v>
      </c>
      <c r="L15" s="76">
        <v>31</v>
      </c>
      <c r="M15" s="185">
        <f t="shared" si="3"/>
        <v>40</v>
      </c>
      <c r="N15" s="76">
        <v>1</v>
      </c>
      <c r="O15" s="76">
        <v>0</v>
      </c>
      <c r="P15" s="185">
        <f t="shared" si="4"/>
        <v>1</v>
      </c>
      <c r="Q15" s="76">
        <f t="shared" si="5"/>
        <v>33</v>
      </c>
      <c r="R15" s="76">
        <f t="shared" si="6"/>
        <v>131</v>
      </c>
      <c r="S15" s="185">
        <f t="shared" si="7"/>
        <v>164</v>
      </c>
    </row>
    <row r="16" spans="1:19" ht="23.25" customHeight="1">
      <c r="A16" s="213" t="s">
        <v>346</v>
      </c>
      <c r="B16" s="76">
        <v>15</v>
      </c>
      <c r="C16" s="76">
        <v>65</v>
      </c>
      <c r="D16" s="185">
        <f t="shared" si="0"/>
        <v>80</v>
      </c>
      <c r="E16" s="76">
        <v>9</v>
      </c>
      <c r="F16" s="76">
        <v>65</v>
      </c>
      <c r="G16" s="185">
        <f t="shared" si="1"/>
        <v>74</v>
      </c>
      <c r="H16" s="76">
        <v>10</v>
      </c>
      <c r="I16" s="76">
        <v>61</v>
      </c>
      <c r="J16" s="185">
        <f t="shared" si="2"/>
        <v>71</v>
      </c>
      <c r="K16" s="76">
        <v>16</v>
      </c>
      <c r="L16" s="76">
        <v>74</v>
      </c>
      <c r="M16" s="185">
        <f t="shared" si="3"/>
        <v>90</v>
      </c>
      <c r="N16" s="76">
        <v>1</v>
      </c>
      <c r="O16" s="76">
        <v>3</v>
      </c>
      <c r="P16" s="185">
        <f t="shared" si="4"/>
        <v>4</v>
      </c>
      <c r="Q16" s="76">
        <f t="shared" si="5"/>
        <v>51</v>
      </c>
      <c r="R16" s="76">
        <f t="shared" si="6"/>
        <v>268</v>
      </c>
      <c r="S16" s="185">
        <f t="shared" si="7"/>
        <v>319</v>
      </c>
    </row>
    <row r="17" spans="1:19" ht="23.25" customHeight="1">
      <c r="A17" s="213" t="s">
        <v>347</v>
      </c>
      <c r="B17" s="76">
        <v>9</v>
      </c>
      <c r="C17" s="76">
        <v>31</v>
      </c>
      <c r="D17" s="185">
        <f t="shared" si="0"/>
        <v>40</v>
      </c>
      <c r="E17" s="76">
        <v>6</v>
      </c>
      <c r="F17" s="76">
        <v>36</v>
      </c>
      <c r="G17" s="185">
        <f t="shared" si="1"/>
        <v>42</v>
      </c>
      <c r="H17" s="76">
        <v>6</v>
      </c>
      <c r="I17" s="76">
        <v>13</v>
      </c>
      <c r="J17" s="185">
        <f t="shared" si="2"/>
        <v>19</v>
      </c>
      <c r="K17" s="76">
        <v>4</v>
      </c>
      <c r="L17" s="76">
        <v>36</v>
      </c>
      <c r="M17" s="185">
        <f t="shared" si="3"/>
        <v>40</v>
      </c>
      <c r="N17" s="76">
        <v>0</v>
      </c>
      <c r="O17" s="76">
        <v>0</v>
      </c>
      <c r="P17" s="185">
        <f t="shared" si="4"/>
        <v>0</v>
      </c>
      <c r="Q17" s="76">
        <f t="shared" si="5"/>
        <v>25</v>
      </c>
      <c r="R17" s="76">
        <f t="shared" si="6"/>
        <v>116</v>
      </c>
      <c r="S17" s="185">
        <f t="shared" si="7"/>
        <v>141</v>
      </c>
    </row>
    <row r="18" spans="1:19" ht="23.25" customHeight="1">
      <c r="A18" s="213" t="s">
        <v>225</v>
      </c>
      <c r="B18" s="76">
        <v>8</v>
      </c>
      <c r="C18" s="76">
        <v>21</v>
      </c>
      <c r="D18" s="185">
        <f t="shared" si="0"/>
        <v>29</v>
      </c>
      <c r="E18" s="76">
        <v>8</v>
      </c>
      <c r="F18" s="76">
        <v>17</v>
      </c>
      <c r="G18" s="185">
        <f t="shared" si="1"/>
        <v>25</v>
      </c>
      <c r="H18" s="76">
        <v>0</v>
      </c>
      <c r="I18" s="76">
        <v>0</v>
      </c>
      <c r="J18" s="185">
        <f t="shared" si="2"/>
        <v>0</v>
      </c>
      <c r="K18" s="76">
        <v>0</v>
      </c>
      <c r="L18" s="76">
        <v>0</v>
      </c>
      <c r="M18" s="185">
        <f t="shared" si="3"/>
        <v>0</v>
      </c>
      <c r="N18" s="76">
        <v>0</v>
      </c>
      <c r="O18" s="76">
        <v>0</v>
      </c>
      <c r="P18" s="185">
        <f t="shared" si="4"/>
        <v>0</v>
      </c>
      <c r="Q18" s="76">
        <f t="shared" si="5"/>
        <v>16</v>
      </c>
      <c r="R18" s="76">
        <f t="shared" si="6"/>
        <v>38</v>
      </c>
      <c r="S18" s="185">
        <f t="shared" si="7"/>
        <v>54</v>
      </c>
    </row>
    <row r="19" spans="1:19" ht="23.25" customHeight="1">
      <c r="A19" s="214" t="s">
        <v>6</v>
      </c>
      <c r="B19" s="164">
        <f>SUM(B7:B18)</f>
        <v>172</v>
      </c>
      <c r="C19" s="164">
        <f>SUM(C7:C18)</f>
        <v>530</v>
      </c>
      <c r="D19" s="164">
        <f t="shared" si="0"/>
        <v>702</v>
      </c>
      <c r="E19" s="164">
        <f>SUM(E7:E18)</f>
        <v>128</v>
      </c>
      <c r="F19" s="164">
        <f>SUM(F7:F18)</f>
        <v>491</v>
      </c>
      <c r="G19" s="164">
        <f t="shared" si="1"/>
        <v>619</v>
      </c>
      <c r="H19" s="164">
        <f>SUM(H7:H18)</f>
        <v>98</v>
      </c>
      <c r="I19" s="164">
        <f>SUM(I7:I18)</f>
        <v>371</v>
      </c>
      <c r="J19" s="164">
        <f t="shared" si="2"/>
        <v>469</v>
      </c>
      <c r="K19" s="164">
        <f>SUM(K7:K18)</f>
        <v>112</v>
      </c>
      <c r="L19" s="164">
        <f>SUM(L7:L18)</f>
        <v>496</v>
      </c>
      <c r="M19" s="164">
        <f t="shared" si="3"/>
        <v>608</v>
      </c>
      <c r="N19" s="164">
        <f>SUM(N7:N18)</f>
        <v>24</v>
      </c>
      <c r="O19" s="164">
        <f>SUM(O7:O18)</f>
        <v>29</v>
      </c>
      <c r="P19" s="164">
        <f t="shared" si="4"/>
        <v>53</v>
      </c>
      <c r="Q19" s="164">
        <f t="shared" si="5"/>
        <v>534</v>
      </c>
      <c r="R19" s="164">
        <f t="shared" si="6"/>
        <v>1917</v>
      </c>
      <c r="S19" s="164">
        <f t="shared" si="7"/>
        <v>2451</v>
      </c>
    </row>
    <row r="21" spans="1:19" s="211" customFormat="1" ht="24.75" customHeight="1">
      <c r="A21" s="691" t="s">
        <v>0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</row>
    <row r="22" spans="1:19" s="211" customFormat="1" ht="24.75" customHeight="1">
      <c r="A22" s="691" t="s">
        <v>329</v>
      </c>
      <c r="B22" s="691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</row>
    <row r="23" spans="1:19" s="211" customFormat="1" ht="24.75" customHeight="1">
      <c r="A23" s="691" t="s">
        <v>17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</row>
    <row r="25" spans="1:19" s="212" customFormat="1" ht="23.25" customHeight="1">
      <c r="A25" s="692" t="s">
        <v>1</v>
      </c>
      <c r="B25" s="662" t="s">
        <v>2</v>
      </c>
      <c r="C25" s="646"/>
      <c r="D25" s="676"/>
      <c r="E25" s="662" t="s">
        <v>3</v>
      </c>
      <c r="F25" s="646"/>
      <c r="G25" s="676"/>
      <c r="H25" s="662" t="s">
        <v>8</v>
      </c>
      <c r="I25" s="646"/>
      <c r="J25" s="676"/>
      <c r="K25" s="662" t="s">
        <v>9</v>
      </c>
      <c r="L25" s="646"/>
      <c r="M25" s="676"/>
      <c r="N25" s="662" t="s">
        <v>10</v>
      </c>
      <c r="O25" s="646"/>
      <c r="P25" s="676"/>
      <c r="Q25" s="662" t="s">
        <v>7</v>
      </c>
      <c r="R25" s="646"/>
      <c r="S25" s="676"/>
    </row>
    <row r="26" spans="1:19" s="212" customFormat="1" ht="23.25" customHeight="1">
      <c r="A26" s="693"/>
      <c r="B26" s="97" t="s">
        <v>4</v>
      </c>
      <c r="C26" s="97" t="s">
        <v>5</v>
      </c>
      <c r="D26" s="97" t="s">
        <v>6</v>
      </c>
      <c r="E26" s="97" t="s">
        <v>4</v>
      </c>
      <c r="F26" s="97" t="s">
        <v>5</v>
      </c>
      <c r="G26" s="97" t="s">
        <v>6</v>
      </c>
      <c r="H26" s="97" t="s">
        <v>4</v>
      </c>
      <c r="I26" s="97" t="s">
        <v>5</v>
      </c>
      <c r="J26" s="97" t="s">
        <v>6</v>
      </c>
      <c r="K26" s="97" t="s">
        <v>4</v>
      </c>
      <c r="L26" s="97" t="s">
        <v>5</v>
      </c>
      <c r="M26" s="97" t="s">
        <v>6</v>
      </c>
      <c r="N26" s="97" t="s">
        <v>4</v>
      </c>
      <c r="O26" s="97" t="s">
        <v>5</v>
      </c>
      <c r="P26" s="97" t="s">
        <v>6</v>
      </c>
      <c r="Q26" s="97" t="s">
        <v>4</v>
      </c>
      <c r="R26" s="97" t="s">
        <v>5</v>
      </c>
      <c r="S26" s="97" t="s">
        <v>6</v>
      </c>
    </row>
    <row r="27" spans="1:19" ht="23.25" customHeight="1">
      <c r="A27" s="213" t="s">
        <v>348</v>
      </c>
      <c r="B27" s="76">
        <v>3</v>
      </c>
      <c r="C27" s="76">
        <v>44</v>
      </c>
      <c r="D27" s="185">
        <f>SUM(B27:C27)</f>
        <v>47</v>
      </c>
      <c r="E27" s="76">
        <v>1</v>
      </c>
      <c r="F27" s="76">
        <v>28</v>
      </c>
      <c r="G27" s="185">
        <f>SUM(E27:F27)</f>
        <v>29</v>
      </c>
      <c r="H27" s="76">
        <v>5</v>
      </c>
      <c r="I27" s="76">
        <v>26</v>
      </c>
      <c r="J27" s="185">
        <f>SUM(H27:I27)</f>
        <v>31</v>
      </c>
      <c r="K27" s="76">
        <v>4</v>
      </c>
      <c r="L27" s="76">
        <v>22</v>
      </c>
      <c r="M27" s="185">
        <f>SUM(K27:L27)</f>
        <v>26</v>
      </c>
      <c r="N27" s="76">
        <v>0</v>
      </c>
      <c r="O27" s="76">
        <v>1</v>
      </c>
      <c r="P27" s="185">
        <f>SUM(N27:O27)</f>
        <v>1</v>
      </c>
      <c r="Q27" s="76">
        <f>SUM(B27,E27,H27,K27,N27)</f>
        <v>13</v>
      </c>
      <c r="R27" s="76">
        <f>SUM(C27,F27,I27,L27,O27)</f>
        <v>121</v>
      </c>
      <c r="S27" s="185">
        <f>SUM(Q27:R27)</f>
        <v>134</v>
      </c>
    </row>
    <row r="28" spans="1:19" ht="23.25" customHeight="1">
      <c r="A28" s="213" t="s">
        <v>349</v>
      </c>
      <c r="B28" s="76">
        <v>25</v>
      </c>
      <c r="C28" s="76">
        <v>35</v>
      </c>
      <c r="D28" s="185">
        <f>SUM(B28:C28)</f>
        <v>60</v>
      </c>
      <c r="E28" s="76">
        <v>16</v>
      </c>
      <c r="F28" s="76">
        <v>28</v>
      </c>
      <c r="G28" s="185">
        <f>SUM(E28:F28)</f>
        <v>44</v>
      </c>
      <c r="H28" s="76">
        <v>21</v>
      </c>
      <c r="I28" s="76">
        <v>22</v>
      </c>
      <c r="J28" s="185">
        <f>SUM(H28:I28)</f>
        <v>43</v>
      </c>
      <c r="K28" s="76">
        <v>17</v>
      </c>
      <c r="L28" s="76">
        <v>34</v>
      </c>
      <c r="M28" s="185">
        <f>SUM(K28:L28)</f>
        <v>51</v>
      </c>
      <c r="N28" s="76">
        <v>1</v>
      </c>
      <c r="O28" s="76">
        <v>0</v>
      </c>
      <c r="P28" s="185">
        <f>SUM(N28:O28)</f>
        <v>1</v>
      </c>
      <c r="Q28" s="76">
        <f>SUM(B28,E28,H28,K28,N28)</f>
        <v>80</v>
      </c>
      <c r="R28" s="76">
        <f>SUM(C28,F28,I28,L28,O28)</f>
        <v>119</v>
      </c>
      <c r="S28" s="185">
        <f>SUM(Q28:R28)</f>
        <v>199</v>
      </c>
    </row>
    <row r="29" spans="1:19" ht="23.25" customHeight="1">
      <c r="A29" s="214" t="s">
        <v>6</v>
      </c>
      <c r="B29" s="164">
        <f aca="true" t="shared" si="8" ref="B29:S29">SUM(B27:B28)</f>
        <v>28</v>
      </c>
      <c r="C29" s="164">
        <f t="shared" si="8"/>
        <v>79</v>
      </c>
      <c r="D29" s="164">
        <f t="shared" si="8"/>
        <v>107</v>
      </c>
      <c r="E29" s="164">
        <f t="shared" si="8"/>
        <v>17</v>
      </c>
      <c r="F29" s="164">
        <f t="shared" si="8"/>
        <v>56</v>
      </c>
      <c r="G29" s="164">
        <f t="shared" si="8"/>
        <v>73</v>
      </c>
      <c r="H29" s="164">
        <f t="shared" si="8"/>
        <v>26</v>
      </c>
      <c r="I29" s="164">
        <f t="shared" si="8"/>
        <v>48</v>
      </c>
      <c r="J29" s="164">
        <f t="shared" si="8"/>
        <v>74</v>
      </c>
      <c r="K29" s="164">
        <f t="shared" si="8"/>
        <v>21</v>
      </c>
      <c r="L29" s="164">
        <f t="shared" si="8"/>
        <v>56</v>
      </c>
      <c r="M29" s="164">
        <f t="shared" si="8"/>
        <v>77</v>
      </c>
      <c r="N29" s="164">
        <f t="shared" si="8"/>
        <v>1</v>
      </c>
      <c r="O29" s="164">
        <f t="shared" si="8"/>
        <v>1</v>
      </c>
      <c r="P29" s="164">
        <f t="shared" si="8"/>
        <v>2</v>
      </c>
      <c r="Q29" s="164">
        <f t="shared" si="8"/>
        <v>93</v>
      </c>
      <c r="R29" s="164">
        <f t="shared" si="8"/>
        <v>240</v>
      </c>
      <c r="S29" s="164">
        <f t="shared" si="8"/>
        <v>333</v>
      </c>
    </row>
    <row r="31" spans="1:19" ht="23.25" customHeight="1">
      <c r="A31" s="691" t="s">
        <v>0</v>
      </c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</row>
    <row r="32" spans="1:19" ht="23.25" customHeight="1">
      <c r="A32" s="691" t="s">
        <v>329</v>
      </c>
      <c r="B32" s="691"/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</row>
    <row r="33" spans="1:19" ht="23.25" customHeight="1">
      <c r="A33" s="691" t="s">
        <v>18</v>
      </c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</row>
    <row r="35" spans="1:19" ht="23.25" customHeight="1">
      <c r="A35" s="692" t="s">
        <v>1</v>
      </c>
      <c r="B35" s="662" t="s">
        <v>2</v>
      </c>
      <c r="C35" s="646"/>
      <c r="D35" s="676"/>
      <c r="E35" s="662" t="s">
        <v>3</v>
      </c>
      <c r="F35" s="646"/>
      <c r="G35" s="676"/>
      <c r="H35" s="662" t="s">
        <v>8</v>
      </c>
      <c r="I35" s="646"/>
      <c r="J35" s="676"/>
      <c r="K35" s="662" t="s">
        <v>9</v>
      </c>
      <c r="L35" s="646"/>
      <c r="M35" s="676"/>
      <c r="N35" s="662" t="s">
        <v>10</v>
      </c>
      <c r="O35" s="646"/>
      <c r="P35" s="676"/>
      <c r="Q35" s="662" t="s">
        <v>7</v>
      </c>
      <c r="R35" s="646"/>
      <c r="S35" s="676"/>
    </row>
    <row r="36" spans="1:19" ht="23.25" customHeight="1">
      <c r="A36" s="693"/>
      <c r="B36" s="97" t="s">
        <v>4</v>
      </c>
      <c r="C36" s="97" t="s">
        <v>5</v>
      </c>
      <c r="D36" s="97" t="s">
        <v>6</v>
      </c>
      <c r="E36" s="97" t="s">
        <v>4</v>
      </c>
      <c r="F36" s="97" t="s">
        <v>5</v>
      </c>
      <c r="G36" s="97" t="s">
        <v>6</v>
      </c>
      <c r="H36" s="97" t="s">
        <v>4</v>
      </c>
      <c r="I36" s="97" t="s">
        <v>5</v>
      </c>
      <c r="J36" s="97" t="s">
        <v>6</v>
      </c>
      <c r="K36" s="97" t="s">
        <v>4</v>
      </c>
      <c r="L36" s="97" t="s">
        <v>5</v>
      </c>
      <c r="M36" s="97" t="s">
        <v>6</v>
      </c>
      <c r="N36" s="97" t="s">
        <v>4</v>
      </c>
      <c r="O36" s="97" t="s">
        <v>5</v>
      </c>
      <c r="P36" s="97" t="s">
        <v>6</v>
      </c>
      <c r="Q36" s="97" t="s">
        <v>4</v>
      </c>
      <c r="R36" s="97" t="s">
        <v>5</v>
      </c>
      <c r="S36" s="97" t="s">
        <v>6</v>
      </c>
    </row>
    <row r="37" spans="1:19" ht="23.25" customHeight="1">
      <c r="A37" s="213" t="s">
        <v>374</v>
      </c>
      <c r="B37" s="76">
        <v>0</v>
      </c>
      <c r="C37" s="76">
        <v>0</v>
      </c>
      <c r="D37" s="185">
        <f aca="true" t="shared" si="9" ref="D37:D47">SUM(B37:C37)</f>
        <v>0</v>
      </c>
      <c r="E37" s="76">
        <v>0</v>
      </c>
      <c r="F37" s="76">
        <v>0</v>
      </c>
      <c r="G37" s="185">
        <f aca="true" t="shared" si="10" ref="G37:G47">SUM(E37:F37)</f>
        <v>0</v>
      </c>
      <c r="H37" s="76">
        <v>0</v>
      </c>
      <c r="I37" s="76">
        <v>0</v>
      </c>
      <c r="J37" s="185">
        <f aca="true" t="shared" si="11" ref="J37:J47">SUM(H37:I37)</f>
        <v>0</v>
      </c>
      <c r="K37" s="76">
        <v>0</v>
      </c>
      <c r="L37" s="76">
        <v>0</v>
      </c>
      <c r="M37" s="185">
        <f aca="true" t="shared" si="12" ref="M37:M47">SUM(K37:L37)</f>
        <v>0</v>
      </c>
      <c r="N37" s="76">
        <v>2</v>
      </c>
      <c r="O37" s="76">
        <v>3</v>
      </c>
      <c r="P37" s="185">
        <f aca="true" t="shared" si="13" ref="P37:P47">SUM(N37:O37)</f>
        <v>5</v>
      </c>
      <c r="Q37" s="76">
        <f aca="true" t="shared" si="14" ref="Q37:Q47">SUM(B37,E37,H37,K37,N37)</f>
        <v>2</v>
      </c>
      <c r="R37" s="76">
        <f aca="true" t="shared" si="15" ref="R37:R47">SUM(C37,F37,I37,L37,O37)</f>
        <v>3</v>
      </c>
      <c r="S37" s="185">
        <f aca="true" t="shared" si="16" ref="S37:S47">SUM(Q37:R37)</f>
        <v>5</v>
      </c>
    </row>
    <row r="38" spans="1:19" ht="23.25" customHeight="1">
      <c r="A38" s="213" t="s">
        <v>350</v>
      </c>
      <c r="B38" s="76">
        <v>1</v>
      </c>
      <c r="C38" s="76">
        <v>28</v>
      </c>
      <c r="D38" s="185">
        <f t="shared" si="9"/>
        <v>29</v>
      </c>
      <c r="E38" s="76">
        <v>2</v>
      </c>
      <c r="F38" s="76">
        <v>30</v>
      </c>
      <c r="G38" s="185">
        <f t="shared" si="10"/>
        <v>32</v>
      </c>
      <c r="H38" s="76">
        <v>0</v>
      </c>
      <c r="I38" s="76">
        <v>34</v>
      </c>
      <c r="J38" s="185">
        <f t="shared" si="11"/>
        <v>34</v>
      </c>
      <c r="K38" s="76">
        <v>2</v>
      </c>
      <c r="L38" s="76">
        <v>46</v>
      </c>
      <c r="M38" s="185">
        <f t="shared" si="12"/>
        <v>48</v>
      </c>
      <c r="N38" s="76">
        <v>0</v>
      </c>
      <c r="O38" s="76">
        <v>33</v>
      </c>
      <c r="P38" s="185">
        <f t="shared" si="13"/>
        <v>33</v>
      </c>
      <c r="Q38" s="76">
        <f t="shared" si="14"/>
        <v>5</v>
      </c>
      <c r="R38" s="76">
        <f t="shared" si="15"/>
        <v>171</v>
      </c>
      <c r="S38" s="185">
        <f t="shared" si="16"/>
        <v>176</v>
      </c>
    </row>
    <row r="39" spans="1:19" ht="23.25" customHeight="1">
      <c r="A39" s="213" t="s">
        <v>351</v>
      </c>
      <c r="B39" s="76">
        <v>8</v>
      </c>
      <c r="C39" s="76">
        <v>21</v>
      </c>
      <c r="D39" s="185">
        <f t="shared" si="9"/>
        <v>29</v>
      </c>
      <c r="E39" s="76">
        <v>12</v>
      </c>
      <c r="F39" s="76">
        <v>27</v>
      </c>
      <c r="G39" s="185">
        <f t="shared" si="10"/>
        <v>39</v>
      </c>
      <c r="H39" s="76">
        <v>12</v>
      </c>
      <c r="I39" s="76">
        <v>38</v>
      </c>
      <c r="J39" s="185">
        <f t="shared" si="11"/>
        <v>50</v>
      </c>
      <c r="K39" s="76">
        <v>4</v>
      </c>
      <c r="L39" s="76">
        <v>31</v>
      </c>
      <c r="M39" s="185">
        <f t="shared" si="12"/>
        <v>35</v>
      </c>
      <c r="N39" s="76">
        <v>11</v>
      </c>
      <c r="O39" s="76">
        <v>72</v>
      </c>
      <c r="P39" s="185">
        <f t="shared" si="13"/>
        <v>83</v>
      </c>
      <c r="Q39" s="76">
        <f t="shared" si="14"/>
        <v>47</v>
      </c>
      <c r="R39" s="76">
        <f t="shared" si="15"/>
        <v>189</v>
      </c>
      <c r="S39" s="185">
        <f t="shared" si="16"/>
        <v>236</v>
      </c>
    </row>
    <row r="40" spans="1:19" ht="23.25" customHeight="1">
      <c r="A40" s="213" t="s">
        <v>352</v>
      </c>
      <c r="B40" s="76">
        <v>0</v>
      </c>
      <c r="C40" s="76">
        <v>0</v>
      </c>
      <c r="D40" s="185">
        <f t="shared" si="9"/>
        <v>0</v>
      </c>
      <c r="E40" s="76">
        <v>0</v>
      </c>
      <c r="F40" s="76">
        <v>0</v>
      </c>
      <c r="G40" s="185">
        <f t="shared" si="10"/>
        <v>0</v>
      </c>
      <c r="H40" s="76">
        <v>0</v>
      </c>
      <c r="I40" s="76">
        <v>0</v>
      </c>
      <c r="J40" s="185">
        <f t="shared" si="11"/>
        <v>0</v>
      </c>
      <c r="K40" s="76">
        <v>6</v>
      </c>
      <c r="L40" s="76">
        <v>13</v>
      </c>
      <c r="M40" s="185">
        <f t="shared" si="12"/>
        <v>19</v>
      </c>
      <c r="N40" s="76">
        <v>3</v>
      </c>
      <c r="O40" s="76">
        <v>27</v>
      </c>
      <c r="P40" s="185">
        <f t="shared" si="13"/>
        <v>30</v>
      </c>
      <c r="Q40" s="76">
        <f t="shared" si="14"/>
        <v>9</v>
      </c>
      <c r="R40" s="76">
        <f t="shared" si="15"/>
        <v>40</v>
      </c>
      <c r="S40" s="185">
        <f t="shared" si="16"/>
        <v>49</v>
      </c>
    </row>
    <row r="41" spans="1:19" ht="23.25" customHeight="1">
      <c r="A41" s="213" t="s">
        <v>353</v>
      </c>
      <c r="B41" s="76">
        <v>23</v>
      </c>
      <c r="C41" s="76">
        <v>7</v>
      </c>
      <c r="D41" s="185">
        <f t="shared" si="9"/>
        <v>30</v>
      </c>
      <c r="E41" s="76">
        <v>31</v>
      </c>
      <c r="F41" s="76">
        <v>6</v>
      </c>
      <c r="G41" s="185">
        <f t="shared" si="10"/>
        <v>37</v>
      </c>
      <c r="H41" s="76">
        <v>34</v>
      </c>
      <c r="I41" s="76">
        <v>20</v>
      </c>
      <c r="J41" s="185">
        <f t="shared" si="11"/>
        <v>54</v>
      </c>
      <c r="K41" s="76">
        <v>43</v>
      </c>
      <c r="L41" s="76">
        <v>21</v>
      </c>
      <c r="M41" s="185">
        <f t="shared" si="12"/>
        <v>64</v>
      </c>
      <c r="N41" s="76">
        <v>47</v>
      </c>
      <c r="O41" s="76">
        <v>16</v>
      </c>
      <c r="P41" s="185">
        <f t="shared" si="13"/>
        <v>63</v>
      </c>
      <c r="Q41" s="76">
        <f t="shared" si="14"/>
        <v>178</v>
      </c>
      <c r="R41" s="76">
        <f t="shared" si="15"/>
        <v>70</v>
      </c>
      <c r="S41" s="185">
        <f t="shared" si="16"/>
        <v>248</v>
      </c>
    </row>
    <row r="42" spans="1:19" ht="23.25" customHeight="1">
      <c r="A42" s="213" t="s">
        <v>354</v>
      </c>
      <c r="B42" s="76">
        <v>7</v>
      </c>
      <c r="C42" s="76">
        <v>23</v>
      </c>
      <c r="D42" s="185">
        <f t="shared" si="9"/>
        <v>30</v>
      </c>
      <c r="E42" s="76">
        <v>10</v>
      </c>
      <c r="F42" s="76">
        <v>28</v>
      </c>
      <c r="G42" s="185">
        <f t="shared" si="10"/>
        <v>38</v>
      </c>
      <c r="H42" s="76">
        <v>3</v>
      </c>
      <c r="I42" s="76">
        <v>33</v>
      </c>
      <c r="J42" s="185">
        <f t="shared" si="11"/>
        <v>36</v>
      </c>
      <c r="K42" s="76">
        <v>5</v>
      </c>
      <c r="L42" s="76">
        <v>48</v>
      </c>
      <c r="M42" s="185">
        <f t="shared" si="12"/>
        <v>53</v>
      </c>
      <c r="N42" s="76">
        <v>8</v>
      </c>
      <c r="O42" s="76">
        <v>38</v>
      </c>
      <c r="P42" s="185">
        <f t="shared" si="13"/>
        <v>46</v>
      </c>
      <c r="Q42" s="76">
        <f t="shared" si="14"/>
        <v>33</v>
      </c>
      <c r="R42" s="76">
        <f t="shared" si="15"/>
        <v>170</v>
      </c>
      <c r="S42" s="185">
        <f t="shared" si="16"/>
        <v>203</v>
      </c>
    </row>
    <row r="43" spans="1:19" ht="23.25" customHeight="1">
      <c r="A43" s="213" t="s">
        <v>355</v>
      </c>
      <c r="B43" s="76">
        <v>5</v>
      </c>
      <c r="C43" s="76">
        <v>25</v>
      </c>
      <c r="D43" s="185">
        <f t="shared" si="9"/>
        <v>30</v>
      </c>
      <c r="E43" s="76">
        <v>5</v>
      </c>
      <c r="F43" s="76">
        <v>35</v>
      </c>
      <c r="G43" s="185">
        <f t="shared" si="10"/>
        <v>40</v>
      </c>
      <c r="H43" s="76">
        <v>6</v>
      </c>
      <c r="I43" s="76">
        <v>29</v>
      </c>
      <c r="J43" s="185">
        <f t="shared" si="11"/>
        <v>35</v>
      </c>
      <c r="K43" s="76">
        <v>6</v>
      </c>
      <c r="L43" s="76">
        <v>35</v>
      </c>
      <c r="M43" s="185">
        <f t="shared" si="12"/>
        <v>41</v>
      </c>
      <c r="N43" s="76">
        <v>11</v>
      </c>
      <c r="O43" s="76">
        <v>33</v>
      </c>
      <c r="P43" s="185">
        <f t="shared" si="13"/>
        <v>44</v>
      </c>
      <c r="Q43" s="76">
        <f t="shared" si="14"/>
        <v>33</v>
      </c>
      <c r="R43" s="76">
        <f t="shared" si="15"/>
        <v>157</v>
      </c>
      <c r="S43" s="185">
        <f t="shared" si="16"/>
        <v>190</v>
      </c>
    </row>
    <row r="44" spans="1:19" ht="23.25" customHeight="1">
      <c r="A44" s="213" t="s">
        <v>356</v>
      </c>
      <c r="B44" s="76">
        <v>5</v>
      </c>
      <c r="C44" s="76">
        <v>20</v>
      </c>
      <c r="D44" s="185">
        <f t="shared" si="9"/>
        <v>25</v>
      </c>
      <c r="E44" s="76">
        <v>3</v>
      </c>
      <c r="F44" s="76">
        <v>46</v>
      </c>
      <c r="G44" s="185">
        <f t="shared" si="10"/>
        <v>49</v>
      </c>
      <c r="H44" s="76">
        <v>3</v>
      </c>
      <c r="I44" s="76">
        <v>30</v>
      </c>
      <c r="J44" s="185">
        <f t="shared" si="11"/>
        <v>33</v>
      </c>
      <c r="K44" s="76">
        <v>5</v>
      </c>
      <c r="L44" s="76">
        <v>38</v>
      </c>
      <c r="M44" s="185">
        <f t="shared" si="12"/>
        <v>43</v>
      </c>
      <c r="N44" s="76">
        <v>6</v>
      </c>
      <c r="O44" s="76">
        <v>34</v>
      </c>
      <c r="P44" s="185">
        <f t="shared" si="13"/>
        <v>40</v>
      </c>
      <c r="Q44" s="76">
        <f t="shared" si="14"/>
        <v>22</v>
      </c>
      <c r="R44" s="76">
        <f t="shared" si="15"/>
        <v>168</v>
      </c>
      <c r="S44" s="185">
        <f t="shared" si="16"/>
        <v>190</v>
      </c>
    </row>
    <row r="45" spans="1:19" ht="23.25" customHeight="1">
      <c r="A45" s="213" t="s">
        <v>357</v>
      </c>
      <c r="B45" s="76">
        <v>5</v>
      </c>
      <c r="C45" s="76">
        <v>23</v>
      </c>
      <c r="D45" s="185">
        <f t="shared" si="9"/>
        <v>28</v>
      </c>
      <c r="E45" s="76">
        <v>5</v>
      </c>
      <c r="F45" s="76">
        <v>35</v>
      </c>
      <c r="G45" s="185">
        <f t="shared" si="10"/>
        <v>40</v>
      </c>
      <c r="H45" s="76">
        <v>5</v>
      </c>
      <c r="I45" s="76">
        <v>33</v>
      </c>
      <c r="J45" s="185">
        <f t="shared" si="11"/>
        <v>38</v>
      </c>
      <c r="K45" s="76">
        <v>5</v>
      </c>
      <c r="L45" s="76">
        <v>33</v>
      </c>
      <c r="M45" s="185">
        <f t="shared" si="12"/>
        <v>38</v>
      </c>
      <c r="N45" s="76">
        <v>5</v>
      </c>
      <c r="O45" s="76">
        <v>36</v>
      </c>
      <c r="P45" s="185">
        <f t="shared" si="13"/>
        <v>41</v>
      </c>
      <c r="Q45" s="76">
        <f t="shared" si="14"/>
        <v>25</v>
      </c>
      <c r="R45" s="76">
        <f t="shared" si="15"/>
        <v>160</v>
      </c>
      <c r="S45" s="185">
        <f t="shared" si="16"/>
        <v>185</v>
      </c>
    </row>
    <row r="46" spans="1:19" ht="23.25" customHeight="1">
      <c r="A46" s="213" t="s">
        <v>358</v>
      </c>
      <c r="B46" s="76">
        <v>10</v>
      </c>
      <c r="C46" s="76">
        <v>19</v>
      </c>
      <c r="D46" s="185">
        <f t="shared" si="9"/>
        <v>29</v>
      </c>
      <c r="E46" s="76">
        <v>15</v>
      </c>
      <c r="F46" s="76">
        <v>28</v>
      </c>
      <c r="G46" s="185">
        <f t="shared" si="10"/>
        <v>43</v>
      </c>
      <c r="H46" s="76">
        <v>12</v>
      </c>
      <c r="I46" s="76">
        <v>23</v>
      </c>
      <c r="J46" s="185">
        <f t="shared" si="11"/>
        <v>35</v>
      </c>
      <c r="K46" s="76">
        <v>11</v>
      </c>
      <c r="L46" s="76">
        <v>38</v>
      </c>
      <c r="M46" s="185">
        <f t="shared" si="12"/>
        <v>49</v>
      </c>
      <c r="N46" s="76">
        <v>12</v>
      </c>
      <c r="O46" s="76">
        <v>20</v>
      </c>
      <c r="P46" s="185">
        <f t="shared" si="13"/>
        <v>32</v>
      </c>
      <c r="Q46" s="76">
        <f t="shared" si="14"/>
        <v>60</v>
      </c>
      <c r="R46" s="76">
        <f t="shared" si="15"/>
        <v>128</v>
      </c>
      <c r="S46" s="185">
        <f t="shared" si="16"/>
        <v>188</v>
      </c>
    </row>
    <row r="47" spans="1:19" ht="23.25" customHeight="1">
      <c r="A47" s="213" t="s">
        <v>359</v>
      </c>
      <c r="B47" s="76">
        <v>15</v>
      </c>
      <c r="C47" s="76">
        <v>15</v>
      </c>
      <c r="D47" s="185">
        <f t="shared" si="9"/>
        <v>30</v>
      </c>
      <c r="E47" s="76">
        <v>15</v>
      </c>
      <c r="F47" s="76">
        <v>27</v>
      </c>
      <c r="G47" s="185">
        <f t="shared" si="10"/>
        <v>42</v>
      </c>
      <c r="H47" s="76">
        <v>21</v>
      </c>
      <c r="I47" s="76">
        <v>31</v>
      </c>
      <c r="J47" s="185">
        <f t="shared" si="11"/>
        <v>52</v>
      </c>
      <c r="K47" s="76">
        <v>22</v>
      </c>
      <c r="L47" s="76">
        <v>52</v>
      </c>
      <c r="M47" s="185">
        <f t="shared" si="12"/>
        <v>74</v>
      </c>
      <c r="N47" s="76">
        <v>18</v>
      </c>
      <c r="O47" s="76">
        <v>71</v>
      </c>
      <c r="P47" s="185">
        <f t="shared" si="13"/>
        <v>89</v>
      </c>
      <c r="Q47" s="76">
        <f t="shared" si="14"/>
        <v>91</v>
      </c>
      <c r="R47" s="76">
        <f t="shared" si="15"/>
        <v>196</v>
      </c>
      <c r="S47" s="185">
        <f t="shared" si="16"/>
        <v>287</v>
      </c>
    </row>
    <row r="48" spans="1:19" ht="23.25" customHeight="1">
      <c r="A48" s="214" t="s">
        <v>6</v>
      </c>
      <c r="B48" s="164">
        <f aca="true" t="shared" si="17" ref="B48:L48">SUM(B37:B47)</f>
        <v>79</v>
      </c>
      <c r="C48" s="164">
        <f t="shared" si="17"/>
        <v>181</v>
      </c>
      <c r="D48" s="164">
        <f t="shared" si="17"/>
        <v>260</v>
      </c>
      <c r="E48" s="164">
        <f t="shared" si="17"/>
        <v>98</v>
      </c>
      <c r="F48" s="164">
        <f t="shared" si="17"/>
        <v>262</v>
      </c>
      <c r="G48" s="164">
        <f t="shared" si="17"/>
        <v>360</v>
      </c>
      <c r="H48" s="164">
        <f t="shared" si="17"/>
        <v>96</v>
      </c>
      <c r="I48" s="164">
        <f t="shared" si="17"/>
        <v>271</v>
      </c>
      <c r="J48" s="164">
        <f t="shared" si="17"/>
        <v>367</v>
      </c>
      <c r="K48" s="164">
        <f t="shared" si="17"/>
        <v>109</v>
      </c>
      <c r="L48" s="164">
        <f t="shared" si="17"/>
        <v>355</v>
      </c>
      <c r="M48" s="164">
        <f>SUM(K37:L47)</f>
        <v>464</v>
      </c>
      <c r="N48" s="164">
        <f aca="true" t="shared" si="18" ref="N48:S48">SUM(N37:N47)</f>
        <v>123</v>
      </c>
      <c r="O48" s="164">
        <f t="shared" si="18"/>
        <v>383</v>
      </c>
      <c r="P48" s="164">
        <f t="shared" si="18"/>
        <v>506</v>
      </c>
      <c r="Q48" s="164">
        <f t="shared" si="18"/>
        <v>505</v>
      </c>
      <c r="R48" s="164">
        <f t="shared" si="18"/>
        <v>1452</v>
      </c>
      <c r="S48" s="164">
        <f t="shared" si="18"/>
        <v>1957</v>
      </c>
    </row>
    <row r="49" spans="1:19" ht="23.25" customHeight="1">
      <c r="A49" s="215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211" customFormat="1" ht="25.5" customHeight="1">
      <c r="A50" s="691" t="s">
        <v>0</v>
      </c>
      <c r="B50" s="691"/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1"/>
      <c r="R50" s="691"/>
      <c r="S50" s="691"/>
    </row>
    <row r="51" spans="1:19" s="211" customFormat="1" ht="25.5" customHeight="1">
      <c r="A51" s="691" t="s">
        <v>329</v>
      </c>
      <c r="B51" s="691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</row>
    <row r="52" spans="1:19" s="211" customFormat="1" ht="25.5" customHeight="1">
      <c r="A52" s="691" t="s">
        <v>19</v>
      </c>
      <c r="B52" s="691"/>
      <c r="C52" s="691"/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1"/>
      <c r="R52" s="691"/>
      <c r="S52" s="691"/>
    </row>
    <row r="54" spans="1:19" s="212" customFormat="1" ht="23.25" customHeight="1">
      <c r="A54" s="692" t="s">
        <v>1</v>
      </c>
      <c r="B54" s="662" t="s">
        <v>2</v>
      </c>
      <c r="C54" s="646"/>
      <c r="D54" s="676"/>
      <c r="E54" s="662" t="s">
        <v>3</v>
      </c>
      <c r="F54" s="646"/>
      <c r="G54" s="676"/>
      <c r="H54" s="662" t="s">
        <v>8</v>
      </c>
      <c r="I54" s="646"/>
      <c r="J54" s="676"/>
      <c r="K54" s="662" t="s">
        <v>9</v>
      </c>
      <c r="L54" s="646"/>
      <c r="M54" s="676"/>
      <c r="N54" s="662" t="s">
        <v>10</v>
      </c>
      <c r="O54" s="646"/>
      <c r="P54" s="676"/>
      <c r="Q54" s="662" t="s">
        <v>7</v>
      </c>
      <c r="R54" s="646"/>
      <c r="S54" s="676"/>
    </row>
    <row r="55" spans="1:19" s="212" customFormat="1" ht="23.25" customHeight="1">
      <c r="A55" s="693"/>
      <c r="B55" s="97" t="s">
        <v>4</v>
      </c>
      <c r="C55" s="97" t="s">
        <v>5</v>
      </c>
      <c r="D55" s="97" t="s">
        <v>6</v>
      </c>
      <c r="E55" s="97" t="s">
        <v>4</v>
      </c>
      <c r="F55" s="97" t="s">
        <v>5</v>
      </c>
      <c r="G55" s="97" t="s">
        <v>6</v>
      </c>
      <c r="H55" s="97" t="s">
        <v>4</v>
      </c>
      <c r="I55" s="97" t="s">
        <v>5</v>
      </c>
      <c r="J55" s="97" t="s">
        <v>6</v>
      </c>
      <c r="K55" s="97" t="s">
        <v>4</v>
      </c>
      <c r="L55" s="97" t="s">
        <v>5</v>
      </c>
      <c r="M55" s="97" t="s">
        <v>6</v>
      </c>
      <c r="N55" s="97" t="s">
        <v>4</v>
      </c>
      <c r="O55" s="97" t="s">
        <v>5</v>
      </c>
      <c r="P55" s="97" t="s">
        <v>6</v>
      </c>
      <c r="Q55" s="97" t="s">
        <v>4</v>
      </c>
      <c r="R55" s="97" t="s">
        <v>5</v>
      </c>
      <c r="S55" s="97" t="s">
        <v>6</v>
      </c>
    </row>
    <row r="56" spans="1:19" ht="23.25" customHeight="1">
      <c r="A56" s="213" t="s">
        <v>171</v>
      </c>
      <c r="B56" s="76">
        <v>11</v>
      </c>
      <c r="C56" s="76">
        <v>8</v>
      </c>
      <c r="D56" s="185">
        <f aca="true" t="shared" si="19" ref="D56:D62">SUM(B56:C56)</f>
        <v>19</v>
      </c>
      <c r="E56" s="76">
        <v>3</v>
      </c>
      <c r="F56" s="76">
        <v>7</v>
      </c>
      <c r="G56" s="185">
        <f aca="true" t="shared" si="20" ref="G56:G62">SUM(E56:F56)</f>
        <v>10</v>
      </c>
      <c r="H56" s="76">
        <v>3</v>
      </c>
      <c r="I56" s="76">
        <v>6</v>
      </c>
      <c r="J56" s="185">
        <f aca="true" t="shared" si="21" ref="J56:J62">SUM(H56:I56)</f>
        <v>9</v>
      </c>
      <c r="K56" s="76">
        <v>0</v>
      </c>
      <c r="L56" s="76">
        <v>0</v>
      </c>
      <c r="M56" s="185">
        <f aca="true" t="shared" si="22" ref="M56:M62">SUM(K56:L56)</f>
        <v>0</v>
      </c>
      <c r="N56" s="76">
        <v>0</v>
      </c>
      <c r="O56" s="76">
        <v>0</v>
      </c>
      <c r="P56" s="185">
        <f aca="true" t="shared" si="23" ref="P56:P62">SUM(N56:O56)</f>
        <v>0</v>
      </c>
      <c r="Q56" s="76">
        <f aca="true" t="shared" si="24" ref="Q56:R62">SUM(B56,E56,H56,K56,N56)</f>
        <v>17</v>
      </c>
      <c r="R56" s="76">
        <f t="shared" si="24"/>
        <v>21</v>
      </c>
      <c r="S56" s="185">
        <f aca="true" t="shared" si="25" ref="S56:S62">SUM(Q56:R56)</f>
        <v>38</v>
      </c>
    </row>
    <row r="57" spans="1:19" ht="23.25" customHeight="1">
      <c r="A57" s="213" t="s">
        <v>156</v>
      </c>
      <c r="B57" s="76">
        <v>40</v>
      </c>
      <c r="C57" s="76">
        <v>6</v>
      </c>
      <c r="D57" s="185">
        <f t="shared" si="19"/>
        <v>46</v>
      </c>
      <c r="E57" s="76">
        <v>48</v>
      </c>
      <c r="F57" s="76">
        <v>8</v>
      </c>
      <c r="G57" s="185">
        <f t="shared" si="20"/>
        <v>56</v>
      </c>
      <c r="H57" s="76">
        <v>35</v>
      </c>
      <c r="I57" s="76">
        <v>10</v>
      </c>
      <c r="J57" s="185">
        <f t="shared" si="21"/>
        <v>45</v>
      </c>
      <c r="K57" s="76">
        <v>25</v>
      </c>
      <c r="L57" s="76">
        <v>4</v>
      </c>
      <c r="M57" s="185">
        <f t="shared" si="22"/>
        <v>29</v>
      </c>
      <c r="N57" s="76">
        <v>0</v>
      </c>
      <c r="O57" s="76">
        <v>0</v>
      </c>
      <c r="P57" s="185">
        <f t="shared" si="23"/>
        <v>0</v>
      </c>
      <c r="Q57" s="76">
        <f t="shared" si="24"/>
        <v>148</v>
      </c>
      <c r="R57" s="76">
        <f t="shared" si="24"/>
        <v>28</v>
      </c>
      <c r="S57" s="185">
        <f t="shared" si="25"/>
        <v>176</v>
      </c>
    </row>
    <row r="58" spans="1:19" ht="23.25" customHeight="1">
      <c r="A58" s="213" t="s">
        <v>157</v>
      </c>
      <c r="B58" s="76">
        <v>0</v>
      </c>
      <c r="C58" s="76">
        <v>0</v>
      </c>
      <c r="D58" s="185">
        <f t="shared" si="19"/>
        <v>0</v>
      </c>
      <c r="E58" s="76">
        <v>0</v>
      </c>
      <c r="F58" s="76">
        <v>0</v>
      </c>
      <c r="G58" s="185">
        <f t="shared" si="20"/>
        <v>0</v>
      </c>
      <c r="H58" s="76">
        <v>0</v>
      </c>
      <c r="I58" s="76">
        <v>0</v>
      </c>
      <c r="J58" s="185">
        <f t="shared" si="21"/>
        <v>0</v>
      </c>
      <c r="K58" s="76">
        <v>0</v>
      </c>
      <c r="L58" s="76">
        <v>0</v>
      </c>
      <c r="M58" s="185">
        <f t="shared" si="22"/>
        <v>0</v>
      </c>
      <c r="N58" s="76">
        <v>22</v>
      </c>
      <c r="O58" s="76">
        <v>1</v>
      </c>
      <c r="P58" s="185">
        <f t="shared" si="23"/>
        <v>23</v>
      </c>
      <c r="Q58" s="76">
        <f t="shared" si="24"/>
        <v>22</v>
      </c>
      <c r="R58" s="76">
        <f t="shared" si="24"/>
        <v>1</v>
      </c>
      <c r="S58" s="185">
        <f t="shared" si="25"/>
        <v>23</v>
      </c>
    </row>
    <row r="59" spans="1:19" ht="23.25" customHeight="1">
      <c r="A59" s="213" t="s">
        <v>158</v>
      </c>
      <c r="B59" s="76">
        <v>12</v>
      </c>
      <c r="C59" s="76">
        <v>9</v>
      </c>
      <c r="D59" s="185">
        <f t="shared" si="19"/>
        <v>21</v>
      </c>
      <c r="E59" s="76">
        <v>8</v>
      </c>
      <c r="F59" s="76">
        <v>13</v>
      </c>
      <c r="G59" s="185">
        <f t="shared" si="20"/>
        <v>21</v>
      </c>
      <c r="H59" s="76">
        <v>14</v>
      </c>
      <c r="I59" s="76">
        <v>22</v>
      </c>
      <c r="J59" s="185">
        <f t="shared" si="21"/>
        <v>36</v>
      </c>
      <c r="K59" s="76">
        <v>16</v>
      </c>
      <c r="L59" s="76">
        <v>16</v>
      </c>
      <c r="M59" s="185">
        <f t="shared" si="22"/>
        <v>32</v>
      </c>
      <c r="N59" s="76">
        <v>8</v>
      </c>
      <c r="O59" s="76">
        <v>3</v>
      </c>
      <c r="P59" s="185">
        <f t="shared" si="23"/>
        <v>11</v>
      </c>
      <c r="Q59" s="76">
        <f t="shared" si="24"/>
        <v>58</v>
      </c>
      <c r="R59" s="76">
        <f t="shared" si="24"/>
        <v>63</v>
      </c>
      <c r="S59" s="185">
        <f t="shared" si="25"/>
        <v>121</v>
      </c>
    </row>
    <row r="60" spans="1:19" ht="23.25" customHeight="1">
      <c r="A60" s="213" t="s">
        <v>159</v>
      </c>
      <c r="B60" s="76">
        <v>10</v>
      </c>
      <c r="C60" s="76">
        <v>24</v>
      </c>
      <c r="D60" s="185">
        <f t="shared" si="19"/>
        <v>34</v>
      </c>
      <c r="E60" s="76">
        <v>6</v>
      </c>
      <c r="F60" s="76">
        <v>20</v>
      </c>
      <c r="G60" s="185">
        <f t="shared" si="20"/>
        <v>26</v>
      </c>
      <c r="H60" s="76">
        <v>7</v>
      </c>
      <c r="I60" s="76">
        <v>24</v>
      </c>
      <c r="J60" s="185">
        <f t="shared" si="21"/>
        <v>31</v>
      </c>
      <c r="K60" s="76">
        <v>8</v>
      </c>
      <c r="L60" s="76">
        <v>20</v>
      </c>
      <c r="M60" s="185">
        <f t="shared" si="22"/>
        <v>28</v>
      </c>
      <c r="N60" s="76">
        <v>0</v>
      </c>
      <c r="O60" s="76">
        <v>0</v>
      </c>
      <c r="P60" s="185">
        <f t="shared" si="23"/>
        <v>0</v>
      </c>
      <c r="Q60" s="76">
        <f t="shared" si="24"/>
        <v>31</v>
      </c>
      <c r="R60" s="76">
        <f t="shared" si="24"/>
        <v>88</v>
      </c>
      <c r="S60" s="185">
        <f t="shared" si="25"/>
        <v>119</v>
      </c>
    </row>
    <row r="61" spans="1:19" ht="23.25" customHeight="1">
      <c r="A61" s="213" t="s">
        <v>160</v>
      </c>
      <c r="B61" s="76">
        <v>0</v>
      </c>
      <c r="C61" s="76">
        <v>0</v>
      </c>
      <c r="D61" s="185">
        <f t="shared" si="19"/>
        <v>0</v>
      </c>
      <c r="E61" s="76">
        <v>0</v>
      </c>
      <c r="F61" s="76">
        <v>0</v>
      </c>
      <c r="G61" s="185">
        <f t="shared" si="20"/>
        <v>0</v>
      </c>
      <c r="H61" s="76">
        <v>0</v>
      </c>
      <c r="I61" s="76">
        <v>0</v>
      </c>
      <c r="J61" s="185">
        <f t="shared" si="21"/>
        <v>0</v>
      </c>
      <c r="K61" s="76">
        <v>0</v>
      </c>
      <c r="L61" s="76">
        <v>0</v>
      </c>
      <c r="M61" s="185">
        <f t="shared" si="22"/>
        <v>0</v>
      </c>
      <c r="N61" s="76">
        <v>1</v>
      </c>
      <c r="O61" s="76">
        <v>1</v>
      </c>
      <c r="P61" s="185">
        <f t="shared" si="23"/>
        <v>2</v>
      </c>
      <c r="Q61" s="76">
        <f t="shared" si="24"/>
        <v>1</v>
      </c>
      <c r="R61" s="76">
        <f t="shared" si="24"/>
        <v>1</v>
      </c>
      <c r="S61" s="185">
        <f t="shared" si="25"/>
        <v>2</v>
      </c>
    </row>
    <row r="62" spans="1:19" ht="23.25" customHeight="1">
      <c r="A62" s="213" t="s">
        <v>214</v>
      </c>
      <c r="B62" s="76">
        <v>11</v>
      </c>
      <c r="C62" s="76">
        <v>13</v>
      </c>
      <c r="D62" s="185">
        <f t="shared" si="19"/>
        <v>24</v>
      </c>
      <c r="E62" s="76">
        <v>10</v>
      </c>
      <c r="F62" s="76">
        <v>15</v>
      </c>
      <c r="G62" s="185">
        <f t="shared" si="20"/>
        <v>25</v>
      </c>
      <c r="H62" s="76">
        <v>0</v>
      </c>
      <c r="I62" s="76">
        <v>0</v>
      </c>
      <c r="J62" s="185">
        <f t="shared" si="21"/>
        <v>0</v>
      </c>
      <c r="K62" s="76">
        <v>0</v>
      </c>
      <c r="L62" s="76">
        <v>0</v>
      </c>
      <c r="M62" s="185">
        <f t="shared" si="22"/>
        <v>0</v>
      </c>
      <c r="N62" s="76">
        <v>0</v>
      </c>
      <c r="O62" s="76">
        <v>0</v>
      </c>
      <c r="P62" s="185">
        <f t="shared" si="23"/>
        <v>0</v>
      </c>
      <c r="Q62" s="76">
        <f t="shared" si="24"/>
        <v>21</v>
      </c>
      <c r="R62" s="76">
        <f t="shared" si="24"/>
        <v>28</v>
      </c>
      <c r="S62" s="185">
        <f t="shared" si="25"/>
        <v>49</v>
      </c>
    </row>
    <row r="63" spans="1:19" ht="17.25" customHeight="1">
      <c r="A63" s="213"/>
      <c r="B63" s="76"/>
      <c r="C63" s="76"/>
      <c r="D63" s="185"/>
      <c r="E63" s="76"/>
      <c r="F63" s="76"/>
      <c r="G63" s="185"/>
      <c r="H63" s="76"/>
      <c r="I63" s="76"/>
      <c r="J63" s="185"/>
      <c r="K63" s="76"/>
      <c r="L63" s="76"/>
      <c r="M63" s="185"/>
      <c r="N63" s="76"/>
      <c r="O63" s="76"/>
      <c r="P63" s="185"/>
      <c r="Q63" s="76"/>
      <c r="R63" s="76"/>
      <c r="S63" s="185"/>
    </row>
    <row r="64" spans="1:19" ht="23.25" customHeight="1">
      <c r="A64" s="214" t="s">
        <v>6</v>
      </c>
      <c r="B64" s="164">
        <f>SUM(B56:B63)</f>
        <v>84</v>
      </c>
      <c r="C64" s="164">
        <f>SUM(C56:C63)</f>
        <v>60</v>
      </c>
      <c r="D64" s="164">
        <f>SUM(B64:C64)</f>
        <v>144</v>
      </c>
      <c r="E64" s="164">
        <f>SUM(E56:E63)</f>
        <v>75</v>
      </c>
      <c r="F64" s="164">
        <f>SUM(F56:F63)</f>
        <v>63</v>
      </c>
      <c r="G64" s="164">
        <f>SUM(E64:F64)</f>
        <v>138</v>
      </c>
      <c r="H64" s="164">
        <f>SUM(H56:H63)</f>
        <v>59</v>
      </c>
      <c r="I64" s="164">
        <f>SUM(I56:I63)</f>
        <v>62</v>
      </c>
      <c r="J64" s="164">
        <f>SUM(H64:I64)</f>
        <v>121</v>
      </c>
      <c r="K64" s="164">
        <f>SUM(K56:K63)</f>
        <v>49</v>
      </c>
      <c r="L64" s="164">
        <f>SUM(L56:L63)</f>
        <v>40</v>
      </c>
      <c r="M64" s="164">
        <f>SUM(K64:L64)</f>
        <v>89</v>
      </c>
      <c r="N64" s="164">
        <f>SUM(N56:N63)</f>
        <v>31</v>
      </c>
      <c r="O64" s="164">
        <f>SUM(O56:O63)</f>
        <v>5</v>
      </c>
      <c r="P64" s="164">
        <f>SUM(N64:O64)</f>
        <v>36</v>
      </c>
      <c r="Q64" s="164">
        <f>SUM(B64,E64,H64,K64,N64)</f>
        <v>298</v>
      </c>
      <c r="R64" s="164">
        <f>SUM(C64,F64,I64,L64,O64)</f>
        <v>230</v>
      </c>
      <c r="S64" s="164">
        <f>SUM(Q64:R64)</f>
        <v>528</v>
      </c>
    </row>
    <row r="66" spans="1:19" s="211" customFormat="1" ht="24.75" customHeight="1">
      <c r="A66" s="691" t="s">
        <v>0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</row>
    <row r="67" spans="1:19" s="211" customFormat="1" ht="24.75" customHeight="1">
      <c r="A67" s="691" t="s">
        <v>329</v>
      </c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1"/>
    </row>
    <row r="68" spans="1:19" s="211" customFormat="1" ht="24.75" customHeight="1">
      <c r="A68" s="691" t="s">
        <v>20</v>
      </c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</row>
    <row r="70" spans="1:19" s="212" customFormat="1" ht="23.25" customHeight="1">
      <c r="A70" s="692" t="s">
        <v>1</v>
      </c>
      <c r="B70" s="662" t="s">
        <v>2</v>
      </c>
      <c r="C70" s="646"/>
      <c r="D70" s="676"/>
      <c r="E70" s="662" t="s">
        <v>3</v>
      </c>
      <c r="F70" s="646"/>
      <c r="G70" s="676"/>
      <c r="H70" s="662" t="s">
        <v>8</v>
      </c>
      <c r="I70" s="646"/>
      <c r="J70" s="676"/>
      <c r="K70" s="662" t="s">
        <v>9</v>
      </c>
      <c r="L70" s="646"/>
      <c r="M70" s="676"/>
      <c r="N70" s="662" t="s">
        <v>10</v>
      </c>
      <c r="O70" s="646"/>
      <c r="P70" s="676"/>
      <c r="Q70" s="662" t="s">
        <v>7</v>
      </c>
      <c r="R70" s="646"/>
      <c r="S70" s="676"/>
    </row>
    <row r="71" spans="1:19" s="212" customFormat="1" ht="23.25" customHeight="1">
      <c r="A71" s="693"/>
      <c r="B71" s="97" t="s">
        <v>4</v>
      </c>
      <c r="C71" s="97" t="s">
        <v>5</v>
      </c>
      <c r="D71" s="97" t="s">
        <v>6</v>
      </c>
      <c r="E71" s="97" t="s">
        <v>4</v>
      </c>
      <c r="F71" s="97" t="s">
        <v>5</v>
      </c>
      <c r="G71" s="97" t="s">
        <v>6</v>
      </c>
      <c r="H71" s="97" t="s">
        <v>4</v>
      </c>
      <c r="I71" s="97" t="s">
        <v>5</v>
      </c>
      <c r="J71" s="97" t="s">
        <v>6</v>
      </c>
      <c r="K71" s="97" t="s">
        <v>4</v>
      </c>
      <c r="L71" s="97" t="s">
        <v>5</v>
      </c>
      <c r="M71" s="97" t="s">
        <v>6</v>
      </c>
      <c r="N71" s="97" t="s">
        <v>4</v>
      </c>
      <c r="O71" s="97" t="s">
        <v>5</v>
      </c>
      <c r="P71" s="97" t="s">
        <v>6</v>
      </c>
      <c r="Q71" s="97" t="s">
        <v>4</v>
      </c>
      <c r="R71" s="97" t="s">
        <v>5</v>
      </c>
      <c r="S71" s="97" t="s">
        <v>6</v>
      </c>
    </row>
    <row r="72" spans="1:19" ht="23.25" customHeight="1">
      <c r="A72" s="213" t="s">
        <v>151</v>
      </c>
      <c r="B72" s="76">
        <v>15</v>
      </c>
      <c r="C72" s="76">
        <v>90</v>
      </c>
      <c r="D72" s="185">
        <f aca="true" t="shared" si="26" ref="D72:D77">SUM(B72:C72)</f>
        <v>105</v>
      </c>
      <c r="E72" s="76">
        <v>15</v>
      </c>
      <c r="F72" s="76">
        <v>94</v>
      </c>
      <c r="G72" s="185">
        <f aca="true" t="shared" si="27" ref="G72:G77">SUM(E72:F72)</f>
        <v>109</v>
      </c>
      <c r="H72" s="76">
        <v>11</v>
      </c>
      <c r="I72" s="76">
        <v>84</v>
      </c>
      <c r="J72" s="185">
        <f aca="true" t="shared" si="28" ref="J72:J77">SUM(H72:I72)</f>
        <v>95</v>
      </c>
      <c r="K72" s="76">
        <v>12</v>
      </c>
      <c r="L72" s="76">
        <v>102</v>
      </c>
      <c r="M72" s="185">
        <f aca="true" t="shared" si="29" ref="M72:M77">SUM(K72:L72)</f>
        <v>114</v>
      </c>
      <c r="N72" s="76">
        <v>1</v>
      </c>
      <c r="O72" s="76">
        <v>0</v>
      </c>
      <c r="P72" s="185">
        <f aca="true" t="shared" si="30" ref="P72:P77">SUM(N72:O72)</f>
        <v>1</v>
      </c>
      <c r="Q72" s="76">
        <f aca="true" t="shared" si="31" ref="Q72:R77">SUM(B72,E72,H72,K72,N72)</f>
        <v>54</v>
      </c>
      <c r="R72" s="76">
        <f t="shared" si="31"/>
        <v>370</v>
      </c>
      <c r="S72" s="185">
        <f aca="true" t="shared" si="32" ref="S72:S77">SUM(Q72:R72)</f>
        <v>424</v>
      </c>
    </row>
    <row r="73" spans="1:19" ht="23.25" customHeight="1">
      <c r="A73" s="213" t="s">
        <v>152</v>
      </c>
      <c r="B73" s="76">
        <v>0</v>
      </c>
      <c r="C73" s="76">
        <v>0</v>
      </c>
      <c r="D73" s="185">
        <f t="shared" si="26"/>
        <v>0</v>
      </c>
      <c r="E73" s="76">
        <v>0</v>
      </c>
      <c r="F73" s="76">
        <v>0</v>
      </c>
      <c r="G73" s="185">
        <f t="shared" si="27"/>
        <v>0</v>
      </c>
      <c r="H73" s="76">
        <v>0</v>
      </c>
      <c r="I73" s="76">
        <v>0</v>
      </c>
      <c r="J73" s="185">
        <f t="shared" si="28"/>
        <v>0</v>
      </c>
      <c r="K73" s="76">
        <v>0</v>
      </c>
      <c r="L73" s="76">
        <v>0</v>
      </c>
      <c r="M73" s="185">
        <f t="shared" si="29"/>
        <v>0</v>
      </c>
      <c r="N73" s="76">
        <v>0</v>
      </c>
      <c r="O73" s="76">
        <v>2</v>
      </c>
      <c r="P73" s="185">
        <f t="shared" si="30"/>
        <v>2</v>
      </c>
      <c r="Q73" s="76">
        <f t="shared" si="31"/>
        <v>0</v>
      </c>
      <c r="R73" s="76">
        <f t="shared" si="31"/>
        <v>2</v>
      </c>
      <c r="S73" s="185">
        <f t="shared" si="32"/>
        <v>2</v>
      </c>
    </row>
    <row r="74" spans="1:19" ht="23.25" customHeight="1">
      <c r="A74" s="213" t="s">
        <v>155</v>
      </c>
      <c r="B74" s="76">
        <v>17</v>
      </c>
      <c r="C74" s="76">
        <v>38</v>
      </c>
      <c r="D74" s="185">
        <f t="shared" si="26"/>
        <v>55</v>
      </c>
      <c r="E74" s="76">
        <v>7</v>
      </c>
      <c r="F74" s="76">
        <v>44</v>
      </c>
      <c r="G74" s="185">
        <f t="shared" si="27"/>
        <v>51</v>
      </c>
      <c r="H74" s="76">
        <v>6</v>
      </c>
      <c r="I74" s="76">
        <v>31</v>
      </c>
      <c r="J74" s="185">
        <f t="shared" si="28"/>
        <v>37</v>
      </c>
      <c r="K74" s="76">
        <v>17</v>
      </c>
      <c r="L74" s="76">
        <v>41</v>
      </c>
      <c r="M74" s="185">
        <f t="shared" si="29"/>
        <v>58</v>
      </c>
      <c r="N74" s="76">
        <v>7</v>
      </c>
      <c r="O74" s="76">
        <v>7</v>
      </c>
      <c r="P74" s="185">
        <f t="shared" si="30"/>
        <v>14</v>
      </c>
      <c r="Q74" s="76">
        <f t="shared" si="31"/>
        <v>54</v>
      </c>
      <c r="R74" s="76">
        <f t="shared" si="31"/>
        <v>161</v>
      </c>
      <c r="S74" s="185">
        <f t="shared" si="32"/>
        <v>215</v>
      </c>
    </row>
    <row r="75" spans="1:19" ht="23.25" customHeight="1">
      <c r="A75" s="213" t="s">
        <v>167</v>
      </c>
      <c r="B75" s="76">
        <v>15</v>
      </c>
      <c r="C75" s="76">
        <v>46</v>
      </c>
      <c r="D75" s="185">
        <f t="shared" si="26"/>
        <v>61</v>
      </c>
      <c r="E75" s="76">
        <v>13</v>
      </c>
      <c r="F75" s="76">
        <v>40</v>
      </c>
      <c r="G75" s="185">
        <f t="shared" si="27"/>
        <v>53</v>
      </c>
      <c r="H75" s="76">
        <v>22</v>
      </c>
      <c r="I75" s="76">
        <v>53</v>
      </c>
      <c r="J75" s="185">
        <f t="shared" si="28"/>
        <v>75</v>
      </c>
      <c r="K75" s="76">
        <v>22</v>
      </c>
      <c r="L75" s="76">
        <v>69</v>
      </c>
      <c r="M75" s="185">
        <f t="shared" si="29"/>
        <v>91</v>
      </c>
      <c r="N75" s="76">
        <v>3</v>
      </c>
      <c r="O75" s="76">
        <v>3</v>
      </c>
      <c r="P75" s="185">
        <f t="shared" si="30"/>
        <v>6</v>
      </c>
      <c r="Q75" s="76">
        <f t="shared" si="31"/>
        <v>75</v>
      </c>
      <c r="R75" s="76">
        <f t="shared" si="31"/>
        <v>211</v>
      </c>
      <c r="S75" s="185">
        <f t="shared" si="32"/>
        <v>286</v>
      </c>
    </row>
    <row r="76" spans="1:19" ht="23.25" customHeight="1">
      <c r="A76" s="213" t="s">
        <v>153</v>
      </c>
      <c r="B76" s="76">
        <v>14</v>
      </c>
      <c r="C76" s="76">
        <v>56</v>
      </c>
      <c r="D76" s="185">
        <f t="shared" si="26"/>
        <v>70</v>
      </c>
      <c r="E76" s="76">
        <v>14</v>
      </c>
      <c r="F76" s="76">
        <v>28</v>
      </c>
      <c r="G76" s="185">
        <f t="shared" si="27"/>
        <v>42</v>
      </c>
      <c r="H76" s="76">
        <v>16</v>
      </c>
      <c r="I76" s="76">
        <v>54</v>
      </c>
      <c r="J76" s="185">
        <f t="shared" si="28"/>
        <v>70</v>
      </c>
      <c r="K76" s="76">
        <v>13</v>
      </c>
      <c r="L76" s="76">
        <v>50</v>
      </c>
      <c r="M76" s="185">
        <f t="shared" si="29"/>
        <v>63</v>
      </c>
      <c r="N76" s="76">
        <v>1</v>
      </c>
      <c r="O76" s="76">
        <v>1</v>
      </c>
      <c r="P76" s="185">
        <f t="shared" si="30"/>
        <v>2</v>
      </c>
      <c r="Q76" s="76">
        <f t="shared" si="31"/>
        <v>58</v>
      </c>
      <c r="R76" s="76">
        <f t="shared" si="31"/>
        <v>189</v>
      </c>
      <c r="S76" s="185">
        <f t="shared" si="32"/>
        <v>247</v>
      </c>
    </row>
    <row r="77" spans="1:19" ht="23.25" customHeight="1">
      <c r="A77" s="213" t="s">
        <v>154</v>
      </c>
      <c r="B77" s="76">
        <v>28</v>
      </c>
      <c r="C77" s="76">
        <v>66</v>
      </c>
      <c r="D77" s="185">
        <f t="shared" si="26"/>
        <v>94</v>
      </c>
      <c r="E77" s="76">
        <v>15</v>
      </c>
      <c r="F77" s="76">
        <v>82</v>
      </c>
      <c r="G77" s="185">
        <f t="shared" si="27"/>
        <v>97</v>
      </c>
      <c r="H77" s="76">
        <v>23</v>
      </c>
      <c r="I77" s="76">
        <v>59</v>
      </c>
      <c r="J77" s="185">
        <f t="shared" si="28"/>
        <v>82</v>
      </c>
      <c r="K77" s="76">
        <v>22</v>
      </c>
      <c r="L77" s="76">
        <v>80</v>
      </c>
      <c r="M77" s="185">
        <f t="shared" si="29"/>
        <v>102</v>
      </c>
      <c r="N77" s="76">
        <v>4</v>
      </c>
      <c r="O77" s="76">
        <v>11</v>
      </c>
      <c r="P77" s="185">
        <f t="shared" si="30"/>
        <v>15</v>
      </c>
      <c r="Q77" s="76">
        <f t="shared" si="31"/>
        <v>92</v>
      </c>
      <c r="R77" s="76">
        <f t="shared" si="31"/>
        <v>298</v>
      </c>
      <c r="S77" s="185">
        <f t="shared" si="32"/>
        <v>390</v>
      </c>
    </row>
    <row r="78" spans="1:19" ht="23.25" customHeight="1">
      <c r="A78" s="213"/>
      <c r="B78" s="76"/>
      <c r="C78" s="76"/>
      <c r="D78" s="185"/>
      <c r="E78" s="76"/>
      <c r="F78" s="76"/>
      <c r="G78" s="185"/>
      <c r="H78" s="76"/>
      <c r="I78" s="76"/>
      <c r="J78" s="185"/>
      <c r="K78" s="76"/>
      <c r="L78" s="76"/>
      <c r="M78" s="185"/>
      <c r="N78" s="76"/>
      <c r="O78" s="76"/>
      <c r="P78" s="185"/>
      <c r="Q78" s="76"/>
      <c r="R78" s="76"/>
      <c r="S78" s="185"/>
    </row>
    <row r="79" spans="1:19" ht="23.25" customHeight="1">
      <c r="A79" s="214" t="s">
        <v>6</v>
      </c>
      <c r="B79" s="164">
        <f>SUM(B72:B78)</f>
        <v>89</v>
      </c>
      <c r="C79" s="164">
        <f>SUM(C72:C78)</f>
        <v>296</v>
      </c>
      <c r="D79" s="164">
        <f>SUM(B79:C79)</f>
        <v>385</v>
      </c>
      <c r="E79" s="164">
        <f>SUM(E72:E78)</f>
        <v>64</v>
      </c>
      <c r="F79" s="164">
        <f>SUM(F72:F78)</f>
        <v>288</v>
      </c>
      <c r="G79" s="164">
        <f>SUM(E79:F79)</f>
        <v>352</v>
      </c>
      <c r="H79" s="164">
        <f>SUM(H72:H78)</f>
        <v>78</v>
      </c>
      <c r="I79" s="164">
        <f>SUM(I72:I78)</f>
        <v>281</v>
      </c>
      <c r="J79" s="164">
        <f>SUM(H79:I79)</f>
        <v>359</v>
      </c>
      <c r="K79" s="164">
        <f>SUM(K72:K78)</f>
        <v>86</v>
      </c>
      <c r="L79" s="164">
        <f>SUM(L72:L78)</f>
        <v>342</v>
      </c>
      <c r="M79" s="164">
        <f>SUM(K79:L79)</f>
        <v>428</v>
      </c>
      <c r="N79" s="164">
        <f>SUM(N72:N78)</f>
        <v>16</v>
      </c>
      <c r="O79" s="164">
        <f>SUM(O72:O78)</f>
        <v>24</v>
      </c>
      <c r="P79" s="164">
        <f>SUM(N79:O79)</f>
        <v>40</v>
      </c>
      <c r="Q79" s="164">
        <f>SUM(B79,E79,H79,K79,N79)</f>
        <v>333</v>
      </c>
      <c r="R79" s="164">
        <f>SUM(C79,F79,I79,L79,O79)</f>
        <v>1231</v>
      </c>
      <c r="S79" s="164">
        <f>SUM(Q79:R79)</f>
        <v>1564</v>
      </c>
    </row>
    <row r="81" spans="1:19" s="211" customFormat="1" ht="25.5" customHeight="1">
      <c r="A81" s="691" t="s">
        <v>0</v>
      </c>
      <c r="B81" s="691"/>
      <c r="C81" s="691"/>
      <c r="D81" s="691"/>
      <c r="E81" s="691"/>
      <c r="F81" s="691"/>
      <c r="G81" s="691"/>
      <c r="H81" s="691"/>
      <c r="I81" s="691"/>
      <c r="J81" s="691"/>
      <c r="K81" s="691"/>
      <c r="L81" s="691"/>
      <c r="M81" s="691"/>
      <c r="N81" s="691"/>
      <c r="O81" s="691"/>
      <c r="P81" s="691"/>
      <c r="Q81" s="691"/>
      <c r="R81" s="691"/>
      <c r="S81" s="691"/>
    </row>
    <row r="82" spans="1:19" s="211" customFormat="1" ht="25.5" customHeight="1">
      <c r="A82" s="691" t="s">
        <v>329</v>
      </c>
      <c r="B82" s="691"/>
      <c r="C82" s="691"/>
      <c r="D82" s="691"/>
      <c r="E82" s="691"/>
      <c r="F82" s="691"/>
      <c r="G82" s="691"/>
      <c r="H82" s="691"/>
      <c r="I82" s="691"/>
      <c r="J82" s="691"/>
      <c r="K82" s="691"/>
      <c r="L82" s="691"/>
      <c r="M82" s="691"/>
      <c r="N82" s="691"/>
      <c r="O82" s="691"/>
      <c r="P82" s="691"/>
      <c r="Q82" s="691"/>
      <c r="R82" s="691"/>
      <c r="S82" s="691"/>
    </row>
    <row r="83" spans="1:19" s="211" customFormat="1" ht="25.5" customHeight="1">
      <c r="A83" s="691" t="s">
        <v>21</v>
      </c>
      <c r="B83" s="691"/>
      <c r="C83" s="691"/>
      <c r="D83" s="691"/>
      <c r="E83" s="691"/>
      <c r="F83" s="691"/>
      <c r="G83" s="691"/>
      <c r="H83" s="691"/>
      <c r="I83" s="691"/>
      <c r="J83" s="691"/>
      <c r="K83" s="691"/>
      <c r="L83" s="691"/>
      <c r="M83" s="691"/>
      <c r="N83" s="691"/>
      <c r="O83" s="691"/>
      <c r="P83" s="691"/>
      <c r="Q83" s="691"/>
      <c r="R83" s="691"/>
      <c r="S83" s="691"/>
    </row>
    <row r="85" spans="1:19" s="212" customFormat="1" ht="23.25" customHeight="1">
      <c r="A85" s="692" t="s">
        <v>1</v>
      </c>
      <c r="B85" s="662" t="s">
        <v>2</v>
      </c>
      <c r="C85" s="646"/>
      <c r="D85" s="676"/>
      <c r="E85" s="662" t="s">
        <v>3</v>
      </c>
      <c r="F85" s="646"/>
      <c r="G85" s="676"/>
      <c r="H85" s="662" t="s">
        <v>8</v>
      </c>
      <c r="I85" s="646"/>
      <c r="J85" s="676"/>
      <c r="K85" s="662" t="s">
        <v>9</v>
      </c>
      <c r="L85" s="646"/>
      <c r="M85" s="676"/>
      <c r="N85" s="662" t="s">
        <v>10</v>
      </c>
      <c r="O85" s="646"/>
      <c r="P85" s="676"/>
      <c r="Q85" s="662" t="s">
        <v>7</v>
      </c>
      <c r="R85" s="646"/>
      <c r="S85" s="676"/>
    </row>
    <row r="86" spans="1:19" s="212" customFormat="1" ht="23.25" customHeight="1">
      <c r="A86" s="693"/>
      <c r="B86" s="97" t="s">
        <v>4</v>
      </c>
      <c r="C86" s="97" t="s">
        <v>5</v>
      </c>
      <c r="D86" s="97" t="s">
        <v>6</v>
      </c>
      <c r="E86" s="97" t="s">
        <v>4</v>
      </c>
      <c r="F86" s="97" t="s">
        <v>5</v>
      </c>
      <c r="G86" s="97" t="s">
        <v>6</v>
      </c>
      <c r="H86" s="97" t="s">
        <v>4</v>
      </c>
      <c r="I86" s="97" t="s">
        <v>5</v>
      </c>
      <c r="J86" s="97" t="s">
        <v>6</v>
      </c>
      <c r="K86" s="97" t="s">
        <v>4</v>
      </c>
      <c r="L86" s="97" t="s">
        <v>5</v>
      </c>
      <c r="M86" s="97" t="s">
        <v>6</v>
      </c>
      <c r="N86" s="97" t="s">
        <v>4</v>
      </c>
      <c r="O86" s="97" t="s">
        <v>5</v>
      </c>
      <c r="P86" s="97" t="s">
        <v>6</v>
      </c>
      <c r="Q86" s="97" t="s">
        <v>4</v>
      </c>
      <c r="R86" s="97" t="s">
        <v>5</v>
      </c>
      <c r="S86" s="97" t="s">
        <v>6</v>
      </c>
    </row>
    <row r="87" spans="1:19" ht="23.25" customHeight="1">
      <c r="A87" s="213" t="s">
        <v>360</v>
      </c>
      <c r="B87" s="76">
        <v>177</v>
      </c>
      <c r="C87" s="76">
        <v>188</v>
      </c>
      <c r="D87" s="185">
        <f>SUM(B87:C87)</f>
        <v>365</v>
      </c>
      <c r="E87" s="76">
        <v>92</v>
      </c>
      <c r="F87" s="76">
        <v>86</v>
      </c>
      <c r="G87" s="185">
        <f>SUM(E87:F87)</f>
        <v>178</v>
      </c>
      <c r="H87" s="76">
        <v>78</v>
      </c>
      <c r="I87" s="76">
        <v>96</v>
      </c>
      <c r="J87" s="185">
        <f>SUM(H87:I87)</f>
        <v>174</v>
      </c>
      <c r="K87" s="76">
        <v>68</v>
      </c>
      <c r="L87" s="76">
        <v>106</v>
      </c>
      <c r="M87" s="185">
        <f>SUM(K87:L87)</f>
        <v>174</v>
      </c>
      <c r="N87" s="76">
        <v>16</v>
      </c>
      <c r="O87" s="76">
        <v>14</v>
      </c>
      <c r="P87" s="185">
        <f>SUM(N87:O87)</f>
        <v>30</v>
      </c>
      <c r="Q87" s="76">
        <f>SUM(B87,E87,H87,K87,N87)</f>
        <v>431</v>
      </c>
      <c r="R87" s="76">
        <f>SUM(C87,F87,I87,L87,O87)</f>
        <v>490</v>
      </c>
      <c r="S87" s="185">
        <f>SUM(Q87:R87)</f>
        <v>921</v>
      </c>
    </row>
    <row r="88" spans="1:19" ht="23.25" customHeight="1">
      <c r="A88" s="213"/>
      <c r="B88" s="76"/>
      <c r="C88" s="76"/>
      <c r="D88" s="185"/>
      <c r="E88" s="76"/>
      <c r="F88" s="76"/>
      <c r="G88" s="185"/>
      <c r="H88" s="76"/>
      <c r="I88" s="76"/>
      <c r="J88" s="185"/>
      <c r="K88" s="76"/>
      <c r="L88" s="76"/>
      <c r="M88" s="185"/>
      <c r="N88" s="76"/>
      <c r="O88" s="76"/>
      <c r="P88" s="185"/>
      <c r="Q88" s="76"/>
      <c r="R88" s="76"/>
      <c r="S88" s="185"/>
    </row>
    <row r="89" spans="1:19" ht="23.25" customHeight="1">
      <c r="A89" s="214" t="s">
        <v>6</v>
      </c>
      <c r="B89" s="164">
        <f>SUM(B87:B88)</f>
        <v>177</v>
      </c>
      <c r="C89" s="164">
        <f>SUM(C87:C88)</f>
        <v>188</v>
      </c>
      <c r="D89" s="164">
        <f>SUM(B89:C89)</f>
        <v>365</v>
      </c>
      <c r="E89" s="164">
        <f>SUM(E87:E88)</f>
        <v>92</v>
      </c>
      <c r="F89" s="164">
        <f>SUM(F87:F88)</f>
        <v>86</v>
      </c>
      <c r="G89" s="164">
        <f>SUM(E89:F89)</f>
        <v>178</v>
      </c>
      <c r="H89" s="164">
        <f>SUM(H87:H88)</f>
        <v>78</v>
      </c>
      <c r="I89" s="164">
        <f>SUM(I87:I88)</f>
        <v>96</v>
      </c>
      <c r="J89" s="164">
        <f>SUM(H89:I89)</f>
        <v>174</v>
      </c>
      <c r="K89" s="164">
        <f>SUM(K87:K88)</f>
        <v>68</v>
      </c>
      <c r="L89" s="164">
        <f>SUM(L87:L88)</f>
        <v>106</v>
      </c>
      <c r="M89" s="164">
        <f>SUM(K89:L89)</f>
        <v>174</v>
      </c>
      <c r="N89" s="164">
        <f>SUM(N87:N88)</f>
        <v>16</v>
      </c>
      <c r="O89" s="164">
        <f>SUM(O87:O88)</f>
        <v>14</v>
      </c>
      <c r="P89" s="164">
        <f>SUM(N89:O89)</f>
        <v>30</v>
      </c>
      <c r="Q89" s="164">
        <f>SUM(B89,E89,H89,K89,N89)</f>
        <v>431</v>
      </c>
      <c r="R89" s="164">
        <f>SUM(C89,F89,I89,L89,O89)</f>
        <v>490</v>
      </c>
      <c r="S89" s="164">
        <f>SUM(Q89:R89)</f>
        <v>921</v>
      </c>
    </row>
    <row r="91" ht="23.25" customHeight="1">
      <c r="G91" s="559"/>
    </row>
  </sheetData>
  <sheetProtection/>
  <mergeCells count="60">
    <mergeCell ref="E70:G70"/>
    <mergeCell ref="H70:J70"/>
    <mergeCell ref="K70:M70"/>
    <mergeCell ref="N70:P70"/>
    <mergeCell ref="Q70:S70"/>
    <mergeCell ref="A82:S82"/>
    <mergeCell ref="E85:G85"/>
    <mergeCell ref="H85:J85"/>
    <mergeCell ref="A83:S83"/>
    <mergeCell ref="A85:A86"/>
    <mergeCell ref="B85:D85"/>
    <mergeCell ref="K85:M85"/>
    <mergeCell ref="N85:P85"/>
    <mergeCell ref="Q85:S85"/>
    <mergeCell ref="A51:S51"/>
    <mergeCell ref="A52:S52"/>
    <mergeCell ref="K54:M54"/>
    <mergeCell ref="N54:P54"/>
    <mergeCell ref="Q54:S54"/>
    <mergeCell ref="A81:S81"/>
    <mergeCell ref="A67:S67"/>
    <mergeCell ref="A68:S68"/>
    <mergeCell ref="A70:A71"/>
    <mergeCell ref="B70:D70"/>
    <mergeCell ref="A50:S50"/>
    <mergeCell ref="A23:S23"/>
    <mergeCell ref="A25:A26"/>
    <mergeCell ref="B25:D25"/>
    <mergeCell ref="E25:G25"/>
    <mergeCell ref="A66:S66"/>
    <mergeCell ref="A54:A55"/>
    <mergeCell ref="B54:D54"/>
    <mergeCell ref="E54:G54"/>
    <mergeCell ref="H54:J54"/>
    <mergeCell ref="A21:S21"/>
    <mergeCell ref="A22:S22"/>
    <mergeCell ref="K5:M5"/>
    <mergeCell ref="N5:P5"/>
    <mergeCell ref="Q5:S5"/>
    <mergeCell ref="A5:A6"/>
    <mergeCell ref="B5:D5"/>
    <mergeCell ref="A31:S31"/>
    <mergeCell ref="H25:J25"/>
    <mergeCell ref="K25:M25"/>
    <mergeCell ref="Q25:S25"/>
    <mergeCell ref="A1:S1"/>
    <mergeCell ref="A2:S2"/>
    <mergeCell ref="A3:S3"/>
    <mergeCell ref="E5:G5"/>
    <mergeCell ref="H5:J5"/>
    <mergeCell ref="N25:P25"/>
    <mergeCell ref="A32:S32"/>
    <mergeCell ref="A33:S33"/>
    <mergeCell ref="A35:A36"/>
    <mergeCell ref="B35:D35"/>
    <mergeCell ref="E35:G35"/>
    <mergeCell ref="H35:J35"/>
    <mergeCell ref="K35:M35"/>
    <mergeCell ref="N35:P35"/>
    <mergeCell ref="Q35:S35"/>
  </mergeCells>
  <printOptions horizontalCentered="1"/>
  <pageMargins left="0.5905511811023623" right="0.5905511811023623" top="0.984251968503937" bottom="0.7874015748031497" header="0" footer="0"/>
  <pageSetup firstPageNumber="15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 11  กันยายน 2558</oddFooter>
  </headerFooter>
  <rowBreaks count="5" manualBreakCount="5">
    <brk id="19" max="255" man="1"/>
    <brk id="29" max="255" man="1"/>
    <brk id="48" max="255" man="1"/>
    <brk id="64" max="255" man="1"/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3">
      <selection activeCell="A36" sqref="A36"/>
    </sheetView>
  </sheetViews>
  <sheetFormatPr defaultColWidth="5.00390625" defaultRowHeight="23.25" customHeight="1"/>
  <cols>
    <col min="1" max="1" width="33.875" style="176" customWidth="1"/>
    <col min="2" max="10" width="5.00390625" style="7" customWidth="1"/>
    <col min="11" max="11" width="5.50390625" style="7" customWidth="1"/>
    <col min="12" max="13" width="5.625" style="7" customWidth="1"/>
    <col min="14" max="16384" width="5.00390625" style="6" customWidth="1"/>
  </cols>
  <sheetData>
    <row r="1" spans="1:13" s="216" customFormat="1" ht="24.75" customHeight="1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9" s="216" customFormat="1" ht="24.75" customHeight="1">
      <c r="A2" s="680" t="s">
        <v>329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195"/>
      <c r="O2" s="195"/>
      <c r="P2" s="195"/>
      <c r="Q2" s="195"/>
      <c r="R2" s="195"/>
      <c r="S2" s="195"/>
    </row>
    <row r="3" spans="1:13" s="216" customFormat="1" ht="24.75" customHeight="1">
      <c r="A3" s="680" t="s">
        <v>107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</row>
    <row r="5" spans="1:13" s="217" customFormat="1" ht="23.25" customHeight="1">
      <c r="A5" s="692" t="s">
        <v>1</v>
      </c>
      <c r="B5" s="662" t="s">
        <v>8</v>
      </c>
      <c r="C5" s="646"/>
      <c r="D5" s="676"/>
      <c r="E5" s="662" t="s">
        <v>9</v>
      </c>
      <c r="F5" s="646"/>
      <c r="G5" s="676"/>
      <c r="H5" s="662" t="s">
        <v>10</v>
      </c>
      <c r="I5" s="646"/>
      <c r="J5" s="676"/>
      <c r="K5" s="662" t="s">
        <v>7</v>
      </c>
      <c r="L5" s="646"/>
      <c r="M5" s="676"/>
    </row>
    <row r="6" spans="1:13" s="217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</row>
    <row r="7" spans="1:13" ht="23.25" customHeight="1">
      <c r="A7" s="213" t="s">
        <v>151</v>
      </c>
      <c r="B7" s="76">
        <v>2</v>
      </c>
      <c r="C7" s="76">
        <v>70</v>
      </c>
      <c r="D7" s="185">
        <f aca="true" t="shared" si="0" ref="D7:D12">SUM(B7:C7)</f>
        <v>72</v>
      </c>
      <c r="E7" s="76">
        <v>0</v>
      </c>
      <c r="F7" s="76">
        <v>60</v>
      </c>
      <c r="G7" s="185">
        <f aca="true" t="shared" si="1" ref="G7:G12">SUM(E7:F7)</f>
        <v>60</v>
      </c>
      <c r="H7" s="76">
        <v>0</v>
      </c>
      <c r="I7" s="76">
        <v>3</v>
      </c>
      <c r="J7" s="185">
        <f aca="true" t="shared" si="2" ref="J7:J12">SUM(H7:I7)</f>
        <v>3</v>
      </c>
      <c r="K7" s="76">
        <f aca="true" t="shared" si="3" ref="K7:M10">SUM(B7,E7,H7)</f>
        <v>2</v>
      </c>
      <c r="L7" s="76">
        <f t="shared" si="3"/>
        <v>133</v>
      </c>
      <c r="M7" s="185">
        <f t="shared" si="3"/>
        <v>135</v>
      </c>
    </row>
    <row r="8" spans="1:13" ht="23.25" customHeight="1">
      <c r="A8" s="213" t="s">
        <v>155</v>
      </c>
      <c r="B8" s="76">
        <v>6</v>
      </c>
      <c r="C8" s="76">
        <v>37</v>
      </c>
      <c r="D8" s="185">
        <f t="shared" si="0"/>
        <v>43</v>
      </c>
      <c r="E8" s="76">
        <v>3</v>
      </c>
      <c r="F8" s="76">
        <v>20</v>
      </c>
      <c r="G8" s="185">
        <f t="shared" si="1"/>
        <v>23</v>
      </c>
      <c r="H8" s="76">
        <v>0</v>
      </c>
      <c r="I8" s="76">
        <v>8</v>
      </c>
      <c r="J8" s="185">
        <f t="shared" si="2"/>
        <v>8</v>
      </c>
      <c r="K8" s="76">
        <f t="shared" si="3"/>
        <v>9</v>
      </c>
      <c r="L8" s="76">
        <f t="shared" si="3"/>
        <v>65</v>
      </c>
      <c r="M8" s="185">
        <f t="shared" si="3"/>
        <v>74</v>
      </c>
    </row>
    <row r="9" spans="1:13" ht="23.25" customHeight="1">
      <c r="A9" s="213" t="s">
        <v>167</v>
      </c>
      <c r="B9" s="76">
        <v>5</v>
      </c>
      <c r="C9" s="76">
        <v>32</v>
      </c>
      <c r="D9" s="185">
        <f>SUM(B9:C9)</f>
        <v>37</v>
      </c>
      <c r="E9" s="76">
        <v>9</v>
      </c>
      <c r="F9" s="76">
        <v>28</v>
      </c>
      <c r="G9" s="185">
        <f>SUM(E9:F9)</f>
        <v>37</v>
      </c>
      <c r="H9" s="76">
        <v>5</v>
      </c>
      <c r="I9" s="76">
        <v>7</v>
      </c>
      <c r="J9" s="185">
        <f>SUM(H9:I9)</f>
        <v>12</v>
      </c>
      <c r="K9" s="76">
        <f>SUM(B9,E9,H9)</f>
        <v>19</v>
      </c>
      <c r="L9" s="76">
        <f>SUM(C9,F9,I9)</f>
        <v>67</v>
      </c>
      <c r="M9" s="185">
        <f>SUM(D9,G9,J9)</f>
        <v>86</v>
      </c>
    </row>
    <row r="10" spans="1:13" ht="23.25" customHeight="1">
      <c r="A10" s="213" t="s">
        <v>153</v>
      </c>
      <c r="B10" s="76">
        <v>12</v>
      </c>
      <c r="C10" s="76">
        <v>48</v>
      </c>
      <c r="D10" s="185">
        <f t="shared" si="0"/>
        <v>60</v>
      </c>
      <c r="E10" s="76">
        <v>2</v>
      </c>
      <c r="F10" s="76">
        <v>31</v>
      </c>
      <c r="G10" s="185">
        <f t="shared" si="1"/>
        <v>33</v>
      </c>
      <c r="H10" s="76">
        <v>4</v>
      </c>
      <c r="I10" s="76">
        <v>2</v>
      </c>
      <c r="J10" s="185">
        <f t="shared" si="2"/>
        <v>6</v>
      </c>
      <c r="K10" s="76">
        <f t="shared" si="3"/>
        <v>18</v>
      </c>
      <c r="L10" s="76">
        <f t="shared" si="3"/>
        <v>81</v>
      </c>
      <c r="M10" s="185">
        <f t="shared" si="3"/>
        <v>99</v>
      </c>
    </row>
    <row r="11" spans="1:13" ht="23.25" customHeight="1">
      <c r="A11" s="213"/>
      <c r="B11" s="76"/>
      <c r="C11" s="76"/>
      <c r="D11" s="185"/>
      <c r="E11" s="76"/>
      <c r="F11" s="76"/>
      <c r="G11" s="185"/>
      <c r="H11" s="76"/>
      <c r="I11" s="76"/>
      <c r="J11" s="185"/>
      <c r="K11" s="76"/>
      <c r="L11" s="76"/>
      <c r="M11" s="185"/>
    </row>
    <row r="12" spans="1:13" ht="23.25" customHeight="1">
      <c r="A12" s="214" t="s">
        <v>6</v>
      </c>
      <c r="B12" s="164">
        <f>SUM(B7:B11)</f>
        <v>25</v>
      </c>
      <c r="C12" s="164">
        <f>SUM(C7:C11)</f>
        <v>187</v>
      </c>
      <c r="D12" s="164">
        <f t="shared" si="0"/>
        <v>212</v>
      </c>
      <c r="E12" s="164">
        <f>SUM(E7:E11)</f>
        <v>14</v>
      </c>
      <c r="F12" s="164">
        <f>SUM(F7:F11)</f>
        <v>139</v>
      </c>
      <c r="G12" s="164">
        <f t="shared" si="1"/>
        <v>153</v>
      </c>
      <c r="H12" s="164">
        <f>SUM(H7:H11)</f>
        <v>9</v>
      </c>
      <c r="I12" s="164">
        <f>SUM(I7:I11)</f>
        <v>20</v>
      </c>
      <c r="J12" s="164">
        <f t="shared" si="2"/>
        <v>29</v>
      </c>
      <c r="K12" s="164">
        <f>SUM(B12,E12,H12)</f>
        <v>48</v>
      </c>
      <c r="L12" s="164">
        <f>SUM(C12,F12,I12)</f>
        <v>346</v>
      </c>
      <c r="M12" s="164">
        <f>SUM(D12,G12,J12)</f>
        <v>394</v>
      </c>
    </row>
    <row r="13" ht="14.25" customHeight="1"/>
    <row r="14" spans="1:13" ht="23.25" customHeight="1">
      <c r="A14" s="680" t="s">
        <v>0</v>
      </c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</row>
    <row r="15" spans="1:13" ht="23.25" customHeight="1">
      <c r="A15" s="680" t="s">
        <v>329</v>
      </c>
      <c r="B15" s="680"/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</row>
    <row r="16" spans="1:13" ht="23.25" customHeight="1">
      <c r="A16" s="680" t="s">
        <v>108</v>
      </c>
      <c r="B16" s="680"/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680"/>
    </row>
    <row r="18" spans="1:13" ht="23.25" customHeight="1">
      <c r="A18" s="692" t="s">
        <v>1</v>
      </c>
      <c r="B18" s="662" t="s">
        <v>8</v>
      </c>
      <c r="C18" s="646"/>
      <c r="D18" s="676"/>
      <c r="E18" s="662" t="s">
        <v>9</v>
      </c>
      <c r="F18" s="646"/>
      <c r="G18" s="676"/>
      <c r="H18" s="662" t="s">
        <v>10</v>
      </c>
      <c r="I18" s="646"/>
      <c r="J18" s="676"/>
      <c r="K18" s="662" t="s">
        <v>7</v>
      </c>
      <c r="L18" s="646"/>
      <c r="M18" s="676"/>
    </row>
    <row r="19" spans="1:13" ht="23.25" customHeight="1">
      <c r="A19" s="693"/>
      <c r="B19" s="97" t="s">
        <v>4</v>
      </c>
      <c r="C19" s="97" t="s">
        <v>5</v>
      </c>
      <c r="D19" s="97" t="s">
        <v>6</v>
      </c>
      <c r="E19" s="97" t="s">
        <v>4</v>
      </c>
      <c r="F19" s="97" t="s">
        <v>5</v>
      </c>
      <c r="G19" s="97" t="s">
        <v>6</v>
      </c>
      <c r="H19" s="97" t="s">
        <v>4</v>
      </c>
      <c r="I19" s="97" t="s">
        <v>5</v>
      </c>
      <c r="J19" s="97" t="s">
        <v>6</v>
      </c>
      <c r="K19" s="97" t="s">
        <v>4</v>
      </c>
      <c r="L19" s="97" t="s">
        <v>5</v>
      </c>
      <c r="M19" s="97" t="s">
        <v>6</v>
      </c>
    </row>
    <row r="20" spans="1:13" ht="23.25" customHeight="1">
      <c r="A20" s="213" t="s">
        <v>362</v>
      </c>
      <c r="B20" s="76">
        <v>2</v>
      </c>
      <c r="C20" s="76">
        <v>44</v>
      </c>
      <c r="D20" s="185">
        <f aca="true" t="shared" si="4" ref="D20:D25">SUM(B20:C20)</f>
        <v>46</v>
      </c>
      <c r="E20" s="76">
        <v>1</v>
      </c>
      <c r="F20" s="76">
        <v>42</v>
      </c>
      <c r="G20" s="185">
        <f aca="true" t="shared" si="5" ref="G20:G25">SUM(E20:F20)</f>
        <v>43</v>
      </c>
      <c r="H20" s="76">
        <v>0</v>
      </c>
      <c r="I20" s="76">
        <v>11</v>
      </c>
      <c r="J20" s="185">
        <f aca="true" t="shared" si="6" ref="J20:J25">SUM(H20:I20)</f>
        <v>11</v>
      </c>
      <c r="K20" s="76">
        <f aca="true" t="shared" si="7" ref="K20:M25">SUM(B20,E20,H20)</f>
        <v>3</v>
      </c>
      <c r="L20" s="76">
        <f t="shared" si="7"/>
        <v>97</v>
      </c>
      <c r="M20" s="185">
        <f t="shared" si="7"/>
        <v>100</v>
      </c>
    </row>
    <row r="21" spans="1:13" ht="23.25" customHeight="1">
      <c r="A21" s="213" t="s">
        <v>161</v>
      </c>
      <c r="B21" s="76">
        <v>1</v>
      </c>
      <c r="C21" s="218">
        <v>44</v>
      </c>
      <c r="D21" s="185">
        <f t="shared" si="4"/>
        <v>45</v>
      </c>
      <c r="E21" s="76">
        <v>0</v>
      </c>
      <c r="F21" s="76">
        <v>47</v>
      </c>
      <c r="G21" s="185">
        <f t="shared" si="5"/>
        <v>47</v>
      </c>
      <c r="H21" s="76">
        <v>0</v>
      </c>
      <c r="I21" s="76">
        <v>8</v>
      </c>
      <c r="J21" s="185">
        <f t="shared" si="6"/>
        <v>8</v>
      </c>
      <c r="K21" s="76">
        <f t="shared" si="7"/>
        <v>1</v>
      </c>
      <c r="L21" s="76">
        <f t="shared" si="7"/>
        <v>99</v>
      </c>
      <c r="M21" s="185">
        <f t="shared" si="7"/>
        <v>100</v>
      </c>
    </row>
    <row r="22" spans="1:13" ht="23.25" customHeight="1">
      <c r="A22" s="213" t="s">
        <v>162</v>
      </c>
      <c r="B22" s="76">
        <v>1</v>
      </c>
      <c r="C22" s="218">
        <v>43</v>
      </c>
      <c r="D22" s="185">
        <f t="shared" si="4"/>
        <v>44</v>
      </c>
      <c r="E22" s="76">
        <v>3</v>
      </c>
      <c r="F22" s="76">
        <v>37</v>
      </c>
      <c r="G22" s="185">
        <f t="shared" si="5"/>
        <v>40</v>
      </c>
      <c r="H22" s="76">
        <v>0</v>
      </c>
      <c r="I22" s="76">
        <v>9</v>
      </c>
      <c r="J22" s="185">
        <f t="shared" si="6"/>
        <v>9</v>
      </c>
      <c r="K22" s="76">
        <f t="shared" si="7"/>
        <v>4</v>
      </c>
      <c r="L22" s="76">
        <f t="shared" si="7"/>
        <v>89</v>
      </c>
      <c r="M22" s="185">
        <f t="shared" si="7"/>
        <v>93</v>
      </c>
    </row>
    <row r="23" spans="1:13" ht="23.25" customHeight="1">
      <c r="A23" s="213" t="s">
        <v>361</v>
      </c>
      <c r="B23" s="76">
        <v>1</v>
      </c>
      <c r="C23" s="76">
        <v>12</v>
      </c>
      <c r="D23" s="185">
        <f t="shared" si="4"/>
        <v>13</v>
      </c>
      <c r="E23" s="76">
        <v>2</v>
      </c>
      <c r="F23" s="76">
        <v>7</v>
      </c>
      <c r="G23" s="185">
        <f t="shared" si="5"/>
        <v>9</v>
      </c>
      <c r="H23" s="76">
        <v>1</v>
      </c>
      <c r="I23" s="76">
        <v>7</v>
      </c>
      <c r="J23" s="185">
        <f t="shared" si="6"/>
        <v>8</v>
      </c>
      <c r="K23" s="76">
        <f t="shared" si="7"/>
        <v>4</v>
      </c>
      <c r="L23" s="76">
        <f t="shared" si="7"/>
        <v>26</v>
      </c>
      <c r="M23" s="185">
        <f t="shared" si="7"/>
        <v>30</v>
      </c>
    </row>
    <row r="24" spans="1:13" ht="23.25" customHeight="1">
      <c r="A24" s="213" t="s">
        <v>164</v>
      </c>
      <c r="B24" s="76">
        <v>4</v>
      </c>
      <c r="C24" s="76">
        <v>40</v>
      </c>
      <c r="D24" s="185">
        <f t="shared" si="4"/>
        <v>44</v>
      </c>
      <c r="E24" s="76">
        <v>3</v>
      </c>
      <c r="F24" s="76">
        <v>29</v>
      </c>
      <c r="G24" s="185">
        <f t="shared" si="5"/>
        <v>32</v>
      </c>
      <c r="H24" s="76">
        <v>0</v>
      </c>
      <c r="I24" s="76">
        <v>7</v>
      </c>
      <c r="J24" s="185">
        <f t="shared" si="6"/>
        <v>7</v>
      </c>
      <c r="K24" s="76">
        <f t="shared" si="7"/>
        <v>7</v>
      </c>
      <c r="L24" s="76">
        <f t="shared" si="7"/>
        <v>76</v>
      </c>
      <c r="M24" s="185">
        <f t="shared" si="7"/>
        <v>83</v>
      </c>
    </row>
    <row r="25" spans="1:13" ht="23.25" customHeight="1">
      <c r="A25" s="213" t="s">
        <v>163</v>
      </c>
      <c r="B25" s="76">
        <v>0</v>
      </c>
      <c r="C25" s="76">
        <v>0</v>
      </c>
      <c r="D25" s="185">
        <f t="shared" si="4"/>
        <v>0</v>
      </c>
      <c r="E25" s="76">
        <v>0</v>
      </c>
      <c r="F25" s="76">
        <v>0</v>
      </c>
      <c r="G25" s="185">
        <f t="shared" si="5"/>
        <v>0</v>
      </c>
      <c r="H25" s="76">
        <v>4</v>
      </c>
      <c r="I25" s="76">
        <v>4</v>
      </c>
      <c r="J25" s="185">
        <f t="shared" si="6"/>
        <v>8</v>
      </c>
      <c r="K25" s="76">
        <f t="shared" si="7"/>
        <v>4</v>
      </c>
      <c r="L25" s="76">
        <f t="shared" si="7"/>
        <v>4</v>
      </c>
      <c r="M25" s="185">
        <f t="shared" si="7"/>
        <v>8</v>
      </c>
    </row>
    <row r="26" spans="1:13" ht="23.25" customHeight="1">
      <c r="A26" s="213"/>
      <c r="B26" s="76"/>
      <c r="C26" s="76"/>
      <c r="D26" s="185"/>
      <c r="E26" s="76"/>
      <c r="F26" s="76"/>
      <c r="G26" s="185"/>
      <c r="H26" s="76"/>
      <c r="I26" s="76"/>
      <c r="J26" s="185"/>
      <c r="K26" s="76"/>
      <c r="L26" s="76"/>
      <c r="M26" s="185"/>
    </row>
    <row r="27" spans="1:13" ht="23.25" customHeight="1">
      <c r="A27" s="214" t="s">
        <v>6</v>
      </c>
      <c r="B27" s="164">
        <f>SUM(B20:B26)</f>
        <v>9</v>
      </c>
      <c r="C27" s="164">
        <f>SUM(C20:C26)</f>
        <v>183</v>
      </c>
      <c r="D27" s="164">
        <f>SUM(B27:C27)</f>
        <v>192</v>
      </c>
      <c r="E27" s="164">
        <f>SUM(E20:E26)</f>
        <v>9</v>
      </c>
      <c r="F27" s="164">
        <f>SUM(F20:F26)</f>
        <v>162</v>
      </c>
      <c r="G27" s="164">
        <f>SUM(E27:F27)</f>
        <v>171</v>
      </c>
      <c r="H27" s="164">
        <f>SUM(H20:H26)</f>
        <v>5</v>
      </c>
      <c r="I27" s="164">
        <f>SUM(I20:I26)</f>
        <v>46</v>
      </c>
      <c r="J27" s="164">
        <f>SUM(H27:I27)</f>
        <v>51</v>
      </c>
      <c r="K27" s="164">
        <f>SUM(B27,E27,H27)</f>
        <v>23</v>
      </c>
      <c r="L27" s="164">
        <f>SUM(C27,F27,I27)</f>
        <v>391</v>
      </c>
      <c r="M27" s="164">
        <f>SUM(D27,G27,J27)</f>
        <v>414</v>
      </c>
    </row>
    <row r="29" spans="1:13" ht="23.25" customHeight="1">
      <c r="A29" s="680" t="s">
        <v>0</v>
      </c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</row>
    <row r="30" spans="1:13" ht="23.25" customHeight="1">
      <c r="A30" s="680" t="s">
        <v>329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</row>
    <row r="31" spans="1:13" ht="23.25" customHeight="1">
      <c r="A31" s="680" t="s">
        <v>365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</row>
    <row r="33" spans="1:13" ht="23.25" customHeight="1">
      <c r="A33" s="692" t="s">
        <v>1</v>
      </c>
      <c r="B33" s="662" t="s">
        <v>8</v>
      </c>
      <c r="C33" s="646"/>
      <c r="D33" s="676"/>
      <c r="E33" s="662" t="s">
        <v>9</v>
      </c>
      <c r="F33" s="646"/>
      <c r="G33" s="676"/>
      <c r="H33" s="662" t="s">
        <v>10</v>
      </c>
      <c r="I33" s="646"/>
      <c r="J33" s="676"/>
      <c r="K33" s="662" t="s">
        <v>7</v>
      </c>
      <c r="L33" s="646"/>
      <c r="M33" s="676"/>
    </row>
    <row r="34" spans="1:13" ht="23.25" customHeight="1">
      <c r="A34" s="693"/>
      <c r="B34" s="97" t="s">
        <v>4</v>
      </c>
      <c r="C34" s="97" t="s">
        <v>5</v>
      </c>
      <c r="D34" s="97" t="s">
        <v>6</v>
      </c>
      <c r="E34" s="97" t="s">
        <v>4</v>
      </c>
      <c r="F34" s="97" t="s">
        <v>5</v>
      </c>
      <c r="G34" s="97" t="s">
        <v>6</v>
      </c>
      <c r="H34" s="97" t="s">
        <v>4</v>
      </c>
      <c r="I34" s="97" t="s">
        <v>5</v>
      </c>
      <c r="J34" s="97" t="s">
        <v>6</v>
      </c>
      <c r="K34" s="97" t="s">
        <v>4</v>
      </c>
      <c r="L34" s="97" t="s">
        <v>5</v>
      </c>
      <c r="M34" s="97" t="s">
        <v>6</v>
      </c>
    </row>
    <row r="35" spans="1:13" ht="23.25" customHeight="1">
      <c r="A35" s="213" t="s">
        <v>340</v>
      </c>
      <c r="B35" s="76">
        <v>7</v>
      </c>
      <c r="C35" s="76">
        <v>7</v>
      </c>
      <c r="D35" s="185">
        <f>SUM(B35:C35)</f>
        <v>14</v>
      </c>
      <c r="E35" s="76">
        <v>0</v>
      </c>
      <c r="F35" s="76">
        <v>0</v>
      </c>
      <c r="G35" s="185">
        <f>SUM(E35:F35)</f>
        <v>0</v>
      </c>
      <c r="H35" s="76">
        <v>0</v>
      </c>
      <c r="I35" s="76">
        <v>0</v>
      </c>
      <c r="J35" s="185">
        <f>SUM(H35:I35)</f>
        <v>0</v>
      </c>
      <c r="K35" s="76">
        <f>SUM(B35,E35,H35)</f>
        <v>7</v>
      </c>
      <c r="L35" s="76">
        <f>SUM(C35,F35,I35)</f>
        <v>7</v>
      </c>
      <c r="M35" s="185">
        <f>SUM(D35,G35,J35)</f>
        <v>14</v>
      </c>
    </row>
    <row r="36" spans="1:13" ht="23.25" customHeight="1">
      <c r="A36" s="213"/>
      <c r="B36" s="76"/>
      <c r="C36" s="76"/>
      <c r="D36" s="185"/>
      <c r="E36" s="76"/>
      <c r="F36" s="76"/>
      <c r="G36" s="185"/>
      <c r="H36" s="76"/>
      <c r="I36" s="76"/>
      <c r="J36" s="185"/>
      <c r="K36" s="76"/>
      <c r="L36" s="76"/>
      <c r="M36" s="185"/>
    </row>
    <row r="37" spans="1:13" ht="23.25" customHeight="1">
      <c r="A37" s="214" t="s">
        <v>6</v>
      </c>
      <c r="B37" s="164">
        <f>SUM(B35:B36)</f>
        <v>7</v>
      </c>
      <c r="C37" s="164">
        <f>SUM(C35:C36)</f>
        <v>7</v>
      </c>
      <c r="D37" s="164">
        <f>SUM(B37:C37)</f>
        <v>14</v>
      </c>
      <c r="E37" s="164">
        <f>SUM(E35:E36)</f>
        <v>0</v>
      </c>
      <c r="F37" s="164">
        <f>SUM(F35:F36)</f>
        <v>0</v>
      </c>
      <c r="G37" s="164">
        <f>SUM(E37:F37)</f>
        <v>0</v>
      </c>
      <c r="H37" s="164">
        <f>SUM(H35:H36)</f>
        <v>0</v>
      </c>
      <c r="I37" s="164">
        <f>SUM(I35:I36)</f>
        <v>0</v>
      </c>
      <c r="J37" s="164">
        <f>SUM(H37:I37)</f>
        <v>0</v>
      </c>
      <c r="K37" s="164">
        <f>SUM(B37,E37,H37)</f>
        <v>7</v>
      </c>
      <c r="L37" s="164">
        <f>SUM(C37,F37,I37)</f>
        <v>7</v>
      </c>
      <c r="M37" s="164">
        <f>SUM(D37,G37,J37)</f>
        <v>14</v>
      </c>
    </row>
  </sheetData>
  <sheetProtection/>
  <mergeCells count="24">
    <mergeCell ref="A29:M29"/>
    <mergeCell ref="A30:M30"/>
    <mergeCell ref="A31:M31"/>
    <mergeCell ref="A33:A34"/>
    <mergeCell ref="B33:D33"/>
    <mergeCell ref="E33:G33"/>
    <mergeCell ref="H33:J33"/>
    <mergeCell ref="K33:M33"/>
    <mergeCell ref="A14:M14"/>
    <mergeCell ref="A15:M15"/>
    <mergeCell ref="A16:M16"/>
    <mergeCell ref="A18:A19"/>
    <mergeCell ref="B18:D18"/>
    <mergeCell ref="E18:G18"/>
    <mergeCell ref="H18:J18"/>
    <mergeCell ref="K18:M18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1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 กันยายน 2558</oddFooter>
  </headerFooter>
  <rowBreaks count="2" manualBreakCount="2">
    <brk id="1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2015-09-11T06:46:34Z</cp:lastPrinted>
  <dcterms:created xsi:type="dcterms:W3CDTF">2006-06-13T03:58:10Z</dcterms:created>
  <dcterms:modified xsi:type="dcterms:W3CDTF">2015-11-10T07:45:52Z</dcterms:modified>
  <cp:category/>
  <cp:version/>
  <cp:contentType/>
  <cp:contentStatus/>
</cp:coreProperties>
</file>